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NOMINAS\"/>
    </mc:Choice>
  </mc:AlternateContent>
  <bookViews>
    <workbookView xWindow="-120" yWindow="-120" windowWidth="20730" windowHeight="11040"/>
  </bookViews>
  <sheets>
    <sheet name="Hoja1" sheetId="1" r:id="rId1"/>
  </sheets>
  <definedNames>
    <definedName name="_xlnm.Print_Area" localSheetId="0">Hoja1!$J$10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7" i="1" l="1"/>
  <c r="I25" i="1" l="1"/>
  <c r="I26" i="1"/>
  <c r="I27" i="1"/>
  <c r="F12" i="1" l="1"/>
  <c r="H867" i="1"/>
  <c r="F867" i="1"/>
  <c r="I865" i="1"/>
  <c r="I867" i="1" s="1"/>
  <c r="H843" i="1"/>
  <c r="F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H767" i="1"/>
  <c r="G767" i="1"/>
  <c r="F767" i="1"/>
  <c r="I765" i="1"/>
  <c r="I764" i="1"/>
  <c r="H747" i="1"/>
  <c r="G747" i="1"/>
  <c r="F747" i="1"/>
  <c r="I745" i="1"/>
  <c r="I744" i="1"/>
  <c r="H732" i="1"/>
  <c r="G732" i="1"/>
  <c r="F732" i="1"/>
  <c r="I730" i="1"/>
  <c r="I729" i="1"/>
  <c r="I728" i="1"/>
  <c r="I727" i="1"/>
  <c r="I726" i="1"/>
  <c r="I725" i="1"/>
  <c r="I724" i="1"/>
  <c r="I723" i="1"/>
  <c r="I722" i="1"/>
  <c r="I721" i="1"/>
  <c r="H703" i="1"/>
  <c r="G703" i="1"/>
  <c r="F703" i="1"/>
  <c r="I701" i="1"/>
  <c r="I700" i="1"/>
  <c r="H683" i="1"/>
  <c r="G683" i="1"/>
  <c r="F683" i="1"/>
  <c r="I681" i="1"/>
  <c r="I683" i="1" s="1"/>
  <c r="H662" i="1"/>
  <c r="G662" i="1"/>
  <c r="F662" i="1"/>
  <c r="I659" i="1"/>
  <c r="I662" i="1" s="1"/>
  <c r="H643" i="1"/>
  <c r="G643" i="1"/>
  <c r="F643" i="1"/>
  <c r="I641" i="1"/>
  <c r="I640" i="1"/>
  <c r="H628" i="1"/>
  <c r="G628" i="1"/>
  <c r="F628" i="1"/>
  <c r="I626" i="1"/>
  <c r="I625" i="1"/>
  <c r="I624" i="1"/>
  <c r="I623" i="1"/>
  <c r="H608" i="1"/>
  <c r="G608" i="1"/>
  <c r="F608" i="1"/>
  <c r="I606" i="1"/>
  <c r="I605" i="1"/>
  <c r="I604" i="1"/>
  <c r="I603" i="1"/>
  <c r="H577" i="1"/>
  <c r="G577" i="1"/>
  <c r="F577" i="1"/>
  <c r="I575" i="1"/>
  <c r="I574" i="1"/>
  <c r="H557" i="1"/>
  <c r="G557" i="1"/>
  <c r="F557" i="1"/>
  <c r="I555" i="1"/>
  <c r="I554" i="1"/>
  <c r="H532" i="1"/>
  <c r="G532" i="1"/>
  <c r="F532" i="1"/>
  <c r="I530" i="1"/>
  <c r="I529" i="1"/>
  <c r="H519" i="1"/>
  <c r="G519" i="1"/>
  <c r="F519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H496" i="1"/>
  <c r="G496" i="1"/>
  <c r="F496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H451" i="1"/>
  <c r="G451" i="1"/>
  <c r="F451" i="1"/>
  <c r="I449" i="1"/>
  <c r="I448" i="1"/>
  <c r="I447" i="1"/>
  <c r="H435" i="1"/>
  <c r="G435" i="1"/>
  <c r="F435" i="1"/>
  <c r="I433" i="1"/>
  <c r="I432" i="1"/>
  <c r="I431" i="1"/>
  <c r="I430" i="1"/>
  <c r="I429" i="1"/>
  <c r="I428" i="1"/>
  <c r="I427" i="1"/>
  <c r="H419" i="1"/>
  <c r="G419" i="1"/>
  <c r="F419" i="1"/>
  <c r="I417" i="1"/>
  <c r="I416" i="1"/>
  <c r="I415" i="1"/>
  <c r="I414" i="1"/>
  <c r="I413" i="1"/>
  <c r="I412" i="1"/>
  <c r="I411" i="1"/>
  <c r="I410" i="1"/>
  <c r="H393" i="1"/>
  <c r="G393" i="1"/>
  <c r="F393" i="1"/>
  <c r="I391" i="1"/>
  <c r="I390" i="1"/>
  <c r="H381" i="1"/>
  <c r="G381" i="1"/>
  <c r="F381" i="1"/>
  <c r="I379" i="1"/>
  <c r="I378" i="1"/>
  <c r="I377" i="1"/>
  <c r="I376" i="1"/>
  <c r="I375" i="1"/>
  <c r="I374" i="1"/>
  <c r="I373" i="1"/>
  <c r="H358" i="1"/>
  <c r="G358" i="1"/>
  <c r="F358" i="1"/>
  <c r="I355" i="1"/>
  <c r="I354" i="1"/>
  <c r="I353" i="1"/>
  <c r="H339" i="1"/>
  <c r="G339" i="1"/>
  <c r="F339" i="1"/>
  <c r="I337" i="1"/>
  <c r="I336" i="1"/>
  <c r="H325" i="1"/>
  <c r="G325" i="1"/>
  <c r="F325" i="1"/>
  <c r="I323" i="1"/>
  <c r="I322" i="1"/>
  <c r="I321" i="1"/>
  <c r="I320" i="1"/>
  <c r="I319" i="1"/>
  <c r="I318" i="1"/>
  <c r="I317" i="1"/>
  <c r="H304" i="1"/>
  <c r="G304" i="1"/>
  <c r="F304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H272" i="1"/>
  <c r="G272" i="1"/>
  <c r="F272" i="1"/>
  <c r="I270" i="1"/>
  <c r="I269" i="1"/>
  <c r="I268" i="1"/>
  <c r="H257" i="1"/>
  <c r="G257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H232" i="1"/>
  <c r="G232" i="1"/>
  <c r="I230" i="1"/>
  <c r="I229" i="1"/>
  <c r="I228" i="1"/>
  <c r="I227" i="1"/>
  <c r="I226" i="1"/>
  <c r="F225" i="1"/>
  <c r="I224" i="1"/>
  <c r="H214" i="1"/>
  <c r="G214" i="1"/>
  <c r="F214" i="1"/>
  <c r="I212" i="1"/>
  <c r="I211" i="1"/>
  <c r="I210" i="1"/>
  <c r="I209" i="1"/>
  <c r="I208" i="1"/>
  <c r="I207" i="1"/>
  <c r="I206" i="1"/>
  <c r="I205" i="1"/>
  <c r="I204" i="1"/>
  <c r="H195" i="1"/>
  <c r="G195" i="1"/>
  <c r="F195" i="1"/>
  <c r="I193" i="1"/>
  <c r="I192" i="1"/>
  <c r="I191" i="1"/>
  <c r="I190" i="1"/>
  <c r="I189" i="1"/>
  <c r="I188" i="1"/>
  <c r="I187" i="1"/>
  <c r="H177" i="1"/>
  <c r="G177" i="1"/>
  <c r="I175" i="1"/>
  <c r="I174" i="1"/>
  <c r="I173" i="1"/>
  <c r="F172" i="1"/>
  <c r="I172" i="1" s="1"/>
  <c r="F171" i="1"/>
  <c r="H158" i="1"/>
  <c r="G158" i="1"/>
  <c r="I156" i="1"/>
  <c r="I155" i="1"/>
  <c r="I154" i="1"/>
  <c r="F153" i="1"/>
  <c r="F158" i="1" s="1"/>
  <c r="H138" i="1"/>
  <c r="G138" i="1"/>
  <c r="F138" i="1"/>
  <c r="I136" i="1"/>
  <c r="I135" i="1"/>
  <c r="I134" i="1"/>
  <c r="H121" i="1"/>
  <c r="G121" i="1"/>
  <c r="I119" i="1"/>
  <c r="I118" i="1"/>
  <c r="F117" i="1"/>
  <c r="I117" i="1" s="1"/>
  <c r="F116" i="1"/>
  <c r="I116" i="1" s="1"/>
  <c r="I115" i="1"/>
  <c r="F114" i="1"/>
  <c r="I114" i="1" s="1"/>
  <c r="H102" i="1"/>
  <c r="G102" i="1"/>
  <c r="I100" i="1"/>
  <c r="F99" i="1"/>
  <c r="I99" i="1" s="1"/>
  <c r="I98" i="1"/>
  <c r="I97" i="1"/>
  <c r="I96" i="1"/>
  <c r="F95" i="1"/>
  <c r="I95" i="1" s="1"/>
  <c r="H85" i="1"/>
  <c r="G85" i="1"/>
  <c r="I83" i="1"/>
  <c r="I82" i="1"/>
  <c r="I81" i="1"/>
  <c r="F80" i="1"/>
  <c r="I80" i="1" s="1"/>
  <c r="F79" i="1"/>
  <c r="I79" i="1" s="1"/>
  <c r="F78" i="1"/>
  <c r="H66" i="1"/>
  <c r="G66" i="1"/>
  <c r="I64" i="1"/>
  <c r="F63" i="1"/>
  <c r="H51" i="1"/>
  <c r="G51" i="1"/>
  <c r="I49" i="1"/>
  <c r="I48" i="1"/>
  <c r="F47" i="1"/>
  <c r="I47" i="1" s="1"/>
  <c r="F46" i="1"/>
  <c r="H35" i="1"/>
  <c r="G35" i="1"/>
  <c r="F35" i="1"/>
  <c r="I33" i="1"/>
  <c r="I32" i="1"/>
  <c r="I31" i="1"/>
  <c r="I30" i="1"/>
  <c r="I29" i="1"/>
  <c r="I28" i="1"/>
  <c r="H12" i="1"/>
  <c r="G12" i="1"/>
  <c r="I10" i="1"/>
  <c r="I9" i="1"/>
  <c r="I121" i="1" l="1"/>
  <c r="I102" i="1"/>
  <c r="I12" i="1"/>
  <c r="I767" i="1"/>
  <c r="I557" i="1"/>
  <c r="I643" i="1"/>
  <c r="I747" i="1"/>
  <c r="F51" i="1"/>
  <c r="I138" i="1"/>
  <c r="I272" i="1"/>
  <c r="I532" i="1"/>
  <c r="F85" i="1"/>
  <c r="F177" i="1"/>
  <c r="I339" i="1"/>
  <c r="I46" i="1"/>
  <c r="I51" i="1" s="1"/>
  <c r="I78" i="1"/>
  <c r="I85" i="1" s="1"/>
  <c r="F102" i="1"/>
  <c r="F121" i="1"/>
  <c r="I153" i="1"/>
  <c r="I158" i="1" s="1"/>
  <c r="I171" i="1"/>
  <c r="I177" i="1" s="1"/>
  <c r="I195" i="1"/>
  <c r="I451" i="1"/>
  <c r="I35" i="1"/>
  <c r="I214" i="1"/>
  <c r="I325" i="1"/>
  <c r="I381" i="1"/>
  <c r="I608" i="1"/>
  <c r="I304" i="1"/>
  <c r="I496" i="1"/>
  <c r="I519" i="1"/>
  <c r="G872" i="1"/>
  <c r="F232" i="1"/>
  <c r="I225" i="1"/>
  <c r="I232" i="1" s="1"/>
  <c r="F66" i="1"/>
  <c r="I63" i="1"/>
  <c r="I66" i="1" s="1"/>
  <c r="H872" i="1"/>
  <c r="I257" i="1"/>
  <c r="I358" i="1"/>
  <c r="I419" i="1"/>
  <c r="I435" i="1"/>
  <c r="I393" i="1"/>
  <c r="I843" i="1"/>
  <c r="I732" i="1"/>
  <c r="I628" i="1"/>
  <c r="I703" i="1"/>
  <c r="I577" i="1"/>
  <c r="I883" i="1" l="1"/>
  <c r="F872" i="1"/>
  <c r="I873" i="1" s="1"/>
  <c r="I872" i="1"/>
</calcChain>
</file>

<file path=xl/sharedStrings.xml><?xml version="1.0" encoding="utf-8"?>
<sst xmlns="http://schemas.openxmlformats.org/spreadsheetml/2006/main" count="1632" uniqueCount="680">
  <si>
    <t xml:space="preserve"> </t>
  </si>
  <si>
    <t>ADMINISTRACIÓN 2024 - 2027</t>
  </si>
  <si>
    <t>PRESIDENCIA</t>
  </si>
  <si>
    <t>EMPLEADO</t>
  </si>
  <si>
    <t>CURP</t>
  </si>
  <si>
    <t>PUESTO</t>
  </si>
  <si>
    <t xml:space="preserve">SUELDO </t>
  </si>
  <si>
    <t>RETENCION</t>
  </si>
  <si>
    <t>COMPENSACIONES</t>
  </si>
  <si>
    <t>SUELDO NETO</t>
  </si>
  <si>
    <t>1</t>
  </si>
  <si>
    <t>Rodriguez Escoto Guillermo</t>
  </si>
  <si>
    <t>ROEG701028HJCDSL00</t>
  </si>
  <si>
    <t>PRESIDENTE</t>
  </si>
  <si>
    <t>2</t>
  </si>
  <si>
    <t>Perez Mares Marisol</t>
  </si>
  <si>
    <t>PEMM941206MJCRRR09</t>
  </si>
  <si>
    <t>SECRETARIA</t>
  </si>
  <si>
    <t xml:space="preserve">  -----------------------</t>
  </si>
  <si>
    <t>Total Depto</t>
  </si>
  <si>
    <t>REGIDURIA</t>
  </si>
  <si>
    <t>Garcia Garcia Araceli</t>
  </si>
  <si>
    <t>GAGA930113MMNRRR09</t>
  </si>
  <si>
    <t>REGIDOR</t>
  </si>
  <si>
    <t>Partida Garcia Jose de Jesus</t>
  </si>
  <si>
    <t>3</t>
  </si>
  <si>
    <t>Arrollo Rodriguez Ana Maria</t>
  </si>
  <si>
    <t>4</t>
  </si>
  <si>
    <t>Licea Sanchez Mario Alberto</t>
  </si>
  <si>
    <t>LISM820515HJCCNR07</t>
  </si>
  <si>
    <t>5</t>
  </si>
  <si>
    <t>Robles Trujillo Maria del Rocio</t>
  </si>
  <si>
    <t>6</t>
  </si>
  <si>
    <t>Hernandez Sanchez Rodolfo</t>
  </si>
  <si>
    <t>HESR671007HJCRND00</t>
  </si>
  <si>
    <t>7</t>
  </si>
  <si>
    <t>Rodriguez Torres Cristina</t>
  </si>
  <si>
    <t>ROTC890110MJCDRR09</t>
  </si>
  <si>
    <t>8</t>
  </si>
  <si>
    <t>Covarrubias Estrada  Odelinda</t>
  </si>
  <si>
    <t>COEO850929MJCVSD07</t>
  </si>
  <si>
    <t>9</t>
  </si>
  <si>
    <t>Gaytan Garcia Imelda Berenice</t>
  </si>
  <si>
    <t xml:space="preserve">  </t>
  </si>
  <si>
    <t>DIRECCION DE REGISTRO CIVIL</t>
  </si>
  <si>
    <t>Fierros Alvarado Samuel David</t>
  </si>
  <si>
    <t>FIAS901119HJCRLM16</t>
  </si>
  <si>
    <t>DIRECTOR</t>
  </si>
  <si>
    <t>Sanchez Carrillo Yanireth Ameyalli</t>
  </si>
  <si>
    <t>SACY980124MNTNRN01</t>
  </si>
  <si>
    <t>AUXILIAR ADMINISTRATIVO</t>
  </si>
  <si>
    <t>Manriquez Garcia Carmina Yadira</t>
  </si>
  <si>
    <t>MAGC780913MJCNRR09</t>
  </si>
  <si>
    <t>Ayala Razo Claudia Ibet</t>
  </si>
  <si>
    <t>AARC86102MJCYZL02</t>
  </si>
  <si>
    <t>Camarena Lopez Israel</t>
  </si>
  <si>
    <t>CALI841119HJCMPS08</t>
  </si>
  <si>
    <t>Beltran Camarena Nancy Maria</t>
  </si>
  <si>
    <t>BECN891122MJCLMN04</t>
  </si>
  <si>
    <t>Hernandez Bermudez Nanci Eulalia</t>
  </si>
  <si>
    <t>HEBN810120MJCRRN07</t>
  </si>
  <si>
    <t>Chavez Balderas Iris Dani</t>
  </si>
  <si>
    <t>CABI941026MJCHLR00</t>
  </si>
  <si>
    <t>Navarrete Serratos Alonso</t>
  </si>
  <si>
    <t>NASA850225HJCVRL02</t>
  </si>
  <si>
    <t>CHOFER ESCOLAR</t>
  </si>
  <si>
    <t>Navarrete Serratos Sergio Fernando</t>
  </si>
  <si>
    <t>NASS711014HJCVRR01</t>
  </si>
  <si>
    <t>Davalos Robles Jaime Alejandro</t>
  </si>
  <si>
    <t>DARJ710720HJCVBM04</t>
  </si>
  <si>
    <t>CHOFER ESCOLAR DEL CAM</t>
  </si>
  <si>
    <t>Barrera Hernandez Alejandro</t>
  </si>
  <si>
    <t>BAHA720710HJCRRL03</t>
  </si>
  <si>
    <t>DIRECCION DE CULTURA</t>
  </si>
  <si>
    <t>Aviles Cano Alejandro</t>
  </si>
  <si>
    <t>AICA760718HJCVNL01</t>
  </si>
  <si>
    <t>Fonseca Alcala Jose de Jesus</t>
  </si>
  <si>
    <t>FOAJ801130HGTNLS01</t>
  </si>
  <si>
    <t>Camarena Zamora Maria Gabriela</t>
  </si>
  <si>
    <t>CAZG780102MJCMMB05</t>
  </si>
  <si>
    <t>INTENDENTE</t>
  </si>
  <si>
    <t>Gonzalez Tejeda Francisco Javier</t>
  </si>
  <si>
    <t>GOTF881107HJCNJR04</t>
  </si>
  <si>
    <t>Lopez Gallegos Paulina</t>
  </si>
  <si>
    <t>LOGP851018MTCPLL05</t>
  </si>
  <si>
    <t>Huerta Cardenas Jose de Jesus</t>
  </si>
  <si>
    <t>HUCJ60083HJCRRS08</t>
  </si>
  <si>
    <t>INSTRUCTOR DE BANDA DE GUERRA</t>
  </si>
  <si>
    <t>HACIENDA MUNICIPAL</t>
  </si>
  <si>
    <t>Vital Montelongo Elena Soledad</t>
  </si>
  <si>
    <t>VIME000629MMNTNLA6</t>
  </si>
  <si>
    <t>TESORERA</t>
  </si>
  <si>
    <t>Perez Godinez Teresita del niño Jesus</t>
  </si>
  <si>
    <t>PEGT880616MJCRDR05</t>
  </si>
  <si>
    <t>AUXILIAR DE BANCOS</t>
  </si>
  <si>
    <t>Limon Sotelo Margarita</t>
  </si>
  <si>
    <t>LISM820317MJCMTR03</t>
  </si>
  <si>
    <t>ENCARGADA DE EGRESOS</t>
  </si>
  <si>
    <t>Hernandez Andrade Maria del Socorro</t>
  </si>
  <si>
    <t>HEAS780416MJCRNC02</t>
  </si>
  <si>
    <t>ENCARGADA DE BANCOS</t>
  </si>
  <si>
    <t>Casillas Lara Nadia Elizabeth</t>
  </si>
  <si>
    <t>CALN770208MJCSRD03</t>
  </si>
  <si>
    <t>Alvarado Alvarez Maria Cristina</t>
  </si>
  <si>
    <t>AAC760219MJCLLR07</t>
  </si>
  <si>
    <t>SECRETARIA DE INGRESOS</t>
  </si>
  <si>
    <t>AREA DE MOVILIDAD URBANA Y TRANSITO MUNICIPAL</t>
  </si>
  <si>
    <t>Alvarez Sandoval Jose Alberto</t>
  </si>
  <si>
    <t>AASA780427HJCLNL06</t>
  </si>
  <si>
    <t>ENCARGADO DE AREA</t>
  </si>
  <si>
    <t>Gonzalez Hernandez Raziel Husai</t>
  </si>
  <si>
    <t>GOHR890525HNTNRZ04</t>
  </si>
  <si>
    <t>Escobedo Alatorre Miguel Angel</t>
  </si>
  <si>
    <t>EOAM790228HJCSLG06</t>
  </si>
  <si>
    <t>------------------</t>
  </si>
  <si>
    <t>AREA DE PROVEEDURIA</t>
  </si>
  <si>
    <t>Romo Gallegos Cesar Ivan</t>
  </si>
  <si>
    <t>Angulo Jauregui Gissel</t>
  </si>
  <si>
    <t>AUJG901104MJCNRS17</t>
  </si>
  <si>
    <t>Tovar Gallegos Francisco Javier</t>
  </si>
  <si>
    <t>TOGF680826HDFVLR09</t>
  </si>
  <si>
    <t>ENCARGADO DE COMBUSTIBLE</t>
  </si>
  <si>
    <t>Borja Hurtado Sandra</t>
  </si>
  <si>
    <t>BOHS780911MMNRRN01</t>
  </si>
  <si>
    <t>DIRECCION DE CATASTRO</t>
  </si>
  <si>
    <t>Vital Montelongo Eduardo Fabian</t>
  </si>
  <si>
    <t>VIME930924HMNTND07</t>
  </si>
  <si>
    <t>Morales Serratos Sallym</t>
  </si>
  <si>
    <t>MOSS770706MJCRRL04</t>
  </si>
  <si>
    <t>Rodriguez Castellanos Jesus</t>
  </si>
  <si>
    <t>ROCJ790425HDFDSS05</t>
  </si>
  <si>
    <t>Robles Zendejas Samuel</t>
  </si>
  <si>
    <t>ROZS830227HJCBNM00</t>
  </si>
  <si>
    <t>Lopez Mayen Fernando</t>
  </si>
  <si>
    <t>LOMF760422HDFPYR01</t>
  </si>
  <si>
    <t>ENCARGADO DE EGRESOS</t>
  </si>
  <si>
    <t>.</t>
  </si>
  <si>
    <t>DIRECCION DE OBRAS PUBLICAS Y PLANEADION URBANA</t>
  </si>
  <si>
    <t>Robles Zendejas Ernesto de Jesus</t>
  </si>
  <si>
    <t>ROZE930601HMNBNR06</t>
  </si>
  <si>
    <t>Lozano Lopez Fernando</t>
  </si>
  <si>
    <t>LOLF980717HMNZPR00</t>
  </si>
  <si>
    <t>AUXILIAR TECNICO</t>
  </si>
  <si>
    <t>Ramirez Ramirez Elizabeth</t>
  </si>
  <si>
    <t>RARE860410MJCMML02</t>
  </si>
  <si>
    <t>Ramirez Ramirez YessIca Maricela</t>
  </si>
  <si>
    <t>RARY890913MJCMMS02</t>
  </si>
  <si>
    <t>Cardenas Rivera Juan Pablo</t>
  </si>
  <si>
    <t>CARJ911213HJCRVN03</t>
  </si>
  <si>
    <t>Rosas Nuñez Ramiro</t>
  </si>
  <si>
    <t>RONR590815HJCSXM05</t>
  </si>
  <si>
    <t>Garcia Castillo Abraham</t>
  </si>
  <si>
    <t>GACA840301HJCRSB04</t>
  </si>
  <si>
    <t>MODULO DE MAQUINARIA</t>
  </si>
  <si>
    <t>Alcala Tovar Joel</t>
  </si>
  <si>
    <t>AATJ890120HJCLVL08</t>
  </si>
  <si>
    <t>JEFE</t>
  </si>
  <si>
    <t>Quintana Medina Miguel Angel</t>
  </si>
  <si>
    <t>QUMM701209HJCNDG06</t>
  </si>
  <si>
    <t>CHOFER</t>
  </si>
  <si>
    <t>Mora Ruiz Luis Alberto</t>
  </si>
  <si>
    <t>MORL870917HPLR2506</t>
  </si>
  <si>
    <t>OPERADOR</t>
  </si>
  <si>
    <t>Molina Flores Israel</t>
  </si>
  <si>
    <t>MOFI830712HJCLLS06</t>
  </si>
  <si>
    <t>Aceves Hernandez Ignacio</t>
  </si>
  <si>
    <t>AEHI520510HJCCRG08</t>
  </si>
  <si>
    <t>Guzman Soto Juan Antonio</t>
  </si>
  <si>
    <t>GUSJ910225HMNZTN03</t>
  </si>
  <si>
    <t>Medina Banda Jose de Jesus</t>
  </si>
  <si>
    <t>MEBJ730118HJCDNS00</t>
  </si>
  <si>
    <t>Gama Hernandez Ramon Ignacio</t>
  </si>
  <si>
    <t>GAHR670731HJCMRM00</t>
  </si>
  <si>
    <t>Cortes Garibay Fidel</t>
  </si>
  <si>
    <t>COGF680424HJCRRD08</t>
  </si>
  <si>
    <t>´---------------------</t>
  </si>
  <si>
    <t>DEPARTAMENTO DE PARQUES Y JARDINES</t>
  </si>
  <si>
    <t>Mendoza Falcon Ruben</t>
  </si>
  <si>
    <t>MEFR820220HJCNLB03</t>
  </si>
  <si>
    <t>ENCARGADO DE CUADRILLA</t>
  </si>
  <si>
    <t>Hernandez Alvarado Trinidad Guadalupe</t>
  </si>
  <si>
    <t>HEAT731212HJCRLR16</t>
  </si>
  <si>
    <t>JARDINERO</t>
  </si>
  <si>
    <t>Zarate Lopez Francisco</t>
  </si>
  <si>
    <t>ZALF891004HJCRPR05</t>
  </si>
  <si>
    <t>MANTENIMIENTO CIENEGA DE TLAXCALA</t>
  </si>
  <si>
    <t>Bravo Martinez J Jesus</t>
  </si>
  <si>
    <t>BAXJ520923HMNRXS00</t>
  </si>
  <si>
    <t>JARDINERO PLAZA</t>
  </si>
  <si>
    <t>Cervantes Galindo Gerardo</t>
  </si>
  <si>
    <t>CEGG710604HJCRLR08</t>
  </si>
  <si>
    <t xml:space="preserve">MANTENIMIENTO   </t>
  </si>
  <si>
    <t>Donosa Guzman Rafael</t>
  </si>
  <si>
    <t>DORG74037HJCNZF04</t>
  </si>
  <si>
    <t>MANTENIMIENTO</t>
  </si>
  <si>
    <t>Arellano Medina Jose de Jesus</t>
  </si>
  <si>
    <t>AEMJ770903HJCCRDS00</t>
  </si>
  <si>
    <t>JEFE DE ALBAÑILES</t>
  </si>
  <si>
    <t>DIRECCION DE SERVICIOS MUNICIPALES</t>
  </si>
  <si>
    <t>Robles Zendejas Francisco Fernando</t>
  </si>
  <si>
    <t>ROZF850102HJCBNR02</t>
  </si>
  <si>
    <t>Trujillo Hernandez Jose Armando</t>
  </si>
  <si>
    <t>TUHA820821HJCRRR09</t>
  </si>
  <si>
    <t>JEFE DE MECANICO</t>
  </si>
  <si>
    <t>Soto Gonzalez Carina</t>
  </si>
  <si>
    <t>SOGC810314MJCTNR06</t>
  </si>
  <si>
    <t>Jauregui Morales Francisco Javier</t>
  </si>
  <si>
    <t>JAMF840124HJCRRR03</t>
  </si>
  <si>
    <t>Neri Ascencio Maria Virginia</t>
  </si>
  <si>
    <t>NEAV770731MJCRSR02</t>
  </si>
  <si>
    <t>INTENDENCIA</t>
  </si>
  <si>
    <t>Llamas Parada Ma del Refugio</t>
  </si>
  <si>
    <t>LAPR751117MJCLRF04</t>
  </si>
  <si>
    <t>Oblea Martinez Gustavo</t>
  </si>
  <si>
    <t>OEMG740225HJCBRS08</t>
  </si>
  <si>
    <t>AUXILIAR</t>
  </si>
  <si>
    <t>Casilla Marron Mauricio Martin</t>
  </si>
  <si>
    <t>CAMM890118HJCSRR08</t>
  </si>
  <si>
    <t>Lopez Perez Jose Gerardo</t>
  </si>
  <si>
    <t>LOPG881215HJCPRR09</t>
  </si>
  <si>
    <t>10</t>
  </si>
  <si>
    <t>Patiño Ascencio Jose</t>
  </si>
  <si>
    <t>PAAJ790701HJCTSS02</t>
  </si>
  <si>
    <t>11</t>
  </si>
  <si>
    <t>Arellano Moreno Jose de Jesus</t>
  </si>
  <si>
    <t>AEMJ990719HJCRRS04</t>
  </si>
  <si>
    <t>12</t>
  </si>
  <si>
    <t>Rizo Rodriguez Ernesto</t>
  </si>
  <si>
    <t>RIRE860701HJCZDR09</t>
  </si>
  <si>
    <t>13</t>
  </si>
  <si>
    <t>Conchas Garcia Ekick Salvador</t>
  </si>
  <si>
    <t>CXGE901007HJCNRR07</t>
  </si>
  <si>
    <t>14</t>
  </si>
  <si>
    <t>Ochoa Arias J Jesus</t>
  </si>
  <si>
    <t>OOAJ710628HJCCRS01</t>
  </si>
  <si>
    <t>Departamento 22 RASTRO</t>
  </si>
  <si>
    <t>Barbosa Gonzalez Juan Carlos Jr</t>
  </si>
  <si>
    <t>BAGJ870112HJCRNN15</t>
  </si>
  <si>
    <t>Villalpando Parada Eduardo</t>
  </si>
  <si>
    <t>VIPE690415HJCLRD05</t>
  </si>
  <si>
    <t>SELLADOR</t>
  </si>
  <si>
    <t>Loy Rodriguez Sarvelio</t>
  </si>
  <si>
    <t>LORS610626HJCYR05</t>
  </si>
  <si>
    <t>VELADOR</t>
  </si>
  <si>
    <t>Departamento 24 ASEO PUBLICO</t>
  </si>
  <si>
    <t>Perez Morales Jose Guadalupe</t>
  </si>
  <si>
    <t>PEMG760827HJCRRD03</t>
  </si>
  <si>
    <t xml:space="preserve">ASEADOR  </t>
  </si>
  <si>
    <t>Ruiz Gonzalez Salvador</t>
  </si>
  <si>
    <t>RUGS701227HJCZNL07</t>
  </si>
  <si>
    <t>ASEADOR</t>
  </si>
  <si>
    <t>Zarate Villalpando Jesus Salvador</t>
  </si>
  <si>
    <t>ZAVJ811207HJCRLS01</t>
  </si>
  <si>
    <t>Bermudez Diaz Juan Martin</t>
  </si>
  <si>
    <t>BEDJ860518MJCRZN00</t>
  </si>
  <si>
    <t>Jaramillo Salazar Francisco</t>
  </si>
  <si>
    <t>JASF630713HJCRLR03</t>
  </si>
  <si>
    <t>Mendez Zarate Gustavo</t>
  </si>
  <si>
    <t>MEZG30318HJCNRS07</t>
  </si>
  <si>
    <t>Camarena Moreno Jose Juan</t>
  </si>
  <si>
    <t>CAMJ731029HJCMRN05</t>
  </si>
  <si>
    <t>CHOFER ASEADOR</t>
  </si>
  <si>
    <t>Huerta Gutierrez Hector</t>
  </si>
  <si>
    <t>ASEADOR DE LA PLAZA</t>
  </si>
  <si>
    <t>Corona Jimenez Migueil</t>
  </si>
  <si>
    <t>COJM600126HJCRMG09</t>
  </si>
  <si>
    <t>Neri Ascencio Jose Luis</t>
  </si>
  <si>
    <t>NEAAL796224HJCRSS02</t>
  </si>
  <si>
    <t xml:space="preserve">CHOFER </t>
  </si>
  <si>
    <t>Corona Flores Francisco</t>
  </si>
  <si>
    <t>COFF6725HJCRL09</t>
  </si>
  <si>
    <t>CHOFER VERTEDERO</t>
  </si>
  <si>
    <t>Perez Morales Adan</t>
  </si>
  <si>
    <t>PEMA78410HJCRRD04</t>
  </si>
  <si>
    <t>Llamas Parada Jose Alberto</t>
  </si>
  <si>
    <t>LAPJ781204HJCLRR07</t>
  </si>
  <si>
    <t>Lopez Parada Adrian Roberto</t>
  </si>
  <si>
    <t>LOPA761226HCPRD05</t>
  </si>
  <si>
    <t>Solis Rizo Juan Pablo</t>
  </si>
  <si>
    <t>SORJ811201HJCLZN03</t>
  </si>
  <si>
    <t>Leon Sierra Fortino</t>
  </si>
  <si>
    <t>LESF710527HGRNRR08</t>
  </si>
  <si>
    <t>Romo Flores Alejandro</t>
  </si>
  <si>
    <t>ROFA690917HJCMLL00</t>
  </si>
  <si>
    <t>Zarate Martinez Juan Jose</t>
  </si>
  <si>
    <t>ZAMJ730304HJCRRN07</t>
  </si>
  <si>
    <t>Perez Aguilar Jose de Jesus</t>
  </si>
  <si>
    <t>PEAJ750706HJCRGS03</t>
  </si>
  <si>
    <t>FONTANERO</t>
  </si>
  <si>
    <t>Garcia Medina Antonio</t>
  </si>
  <si>
    <t>GAMA501116HJCRDN01</t>
  </si>
  <si>
    <t>Zarate Martinez Gerardo</t>
  </si>
  <si>
    <t>ZAMG760922HJCRRR00</t>
  </si>
  <si>
    <t>Hernandez Trujillo Ricardo</t>
  </si>
  <si>
    <t>HET850629HJCRRC032</t>
  </si>
  <si>
    <t>Banda Alfredo</t>
  </si>
  <si>
    <t>TEBA631117HJCRNL01</t>
  </si>
  <si>
    <t>ENCARGADO DE POZO</t>
  </si>
  <si>
    <t>Camarena Rizo Susana</t>
  </si>
  <si>
    <t>CARS930322MJCMZS03</t>
  </si>
  <si>
    <t>DEPARTAMENTO DE ALUMBRADO PUBLICO</t>
  </si>
  <si>
    <t>Lemus Lemus Javier</t>
  </si>
  <si>
    <t>LELJ640627HMMV06</t>
  </si>
  <si>
    <t>AUXILIAR ALUMBRADO</t>
  </si>
  <si>
    <t>De orta Gonzalez Joaquin Alejandro</t>
  </si>
  <si>
    <t>DEGJ760426HJCRNQ096</t>
  </si>
  <si>
    <t>MEDICO MUNICIPAL</t>
  </si>
  <si>
    <t>Perez Marquez Edgar Ivan</t>
  </si>
  <si>
    <t>Rodriguez Rodriguez Hector Samuel</t>
  </si>
  <si>
    <t>RORH710418HJCDDC07</t>
  </si>
  <si>
    <t>MEDICO</t>
  </si>
  <si>
    <t>Marquez Navarro Jose Miguel</t>
  </si>
  <si>
    <t>MANM850515HJCRVG02</t>
  </si>
  <si>
    <t>DIRECCION TRANSITO MUNICIPAL</t>
  </si>
  <si>
    <t>Trejo Morales Lisandro</t>
  </si>
  <si>
    <t>TEML850407HJCRRS01</t>
  </si>
  <si>
    <t>POLICIA VIAL</t>
  </si>
  <si>
    <t>Aguilar Zabalaza Joel</t>
  </si>
  <si>
    <t>AUZJ720209HJCGBL07</t>
  </si>
  <si>
    <t>Mendoza Rojo Jose Ramon</t>
  </si>
  <si>
    <t>MERR980831HJCNJM03</t>
  </si>
  <si>
    <t>Mares Saavedra Set Elias</t>
  </si>
  <si>
    <t>MASS990217HMNRVT01</t>
  </si>
  <si>
    <t>Alvarado Guzman Rigo</t>
  </si>
  <si>
    <t>AAGR751002HJCLZG03</t>
  </si>
  <si>
    <t>Fuentes Hernandez Jose Luis</t>
  </si>
  <si>
    <t>FUHL710907HJCNRS08</t>
  </si>
  <si>
    <t>Garcia Echeverria Maria Gaudalupe</t>
  </si>
  <si>
    <t>GAEC850602MJCRCD09</t>
  </si>
  <si>
    <t>DELEGACION SANTA RITA</t>
  </si>
  <si>
    <t>Flores De Orta Esveide</t>
  </si>
  <si>
    <t>FOHE851220MJCLRS07</t>
  </si>
  <si>
    <t>CHOFER ASEO PUBLICO</t>
  </si>
  <si>
    <t>Cervantes Hernandez Gerardo</t>
  </si>
  <si>
    <t>CEHG740514HDFRRR00</t>
  </si>
  <si>
    <t>ENCARGADO ASEO Y JARDINES PLAZA</t>
  </si>
  <si>
    <t>DELEGACION BETANIA</t>
  </si>
  <si>
    <t>Flores Ballesteros Diana Grecia</t>
  </si>
  <si>
    <t>FOBD860104MJCLLN08</t>
  </si>
  <si>
    <t>SECRETARIA DE AGUA POTABLE</t>
  </si>
  <si>
    <t>Garcia Garcia Maria Guadalupe</t>
  </si>
  <si>
    <t>GAGG951206MMNRRD08</t>
  </si>
  <si>
    <t xml:space="preserve">SECRETARIA </t>
  </si>
  <si>
    <t>Guzman Garcia Ma Cristina</t>
  </si>
  <si>
    <t>GUGC910609MJCZRR06</t>
  </si>
  <si>
    <t>OFICIAL DEL REGISTRO CIVIL</t>
  </si>
  <si>
    <t>Hernandez Garcia Gustavo</t>
  </si>
  <si>
    <t>HEGG880604HJCRRS02</t>
  </si>
  <si>
    <t>Mares Rojo Juan</t>
  </si>
  <si>
    <t>MARJ801128HDFRJN02</t>
  </si>
  <si>
    <t>JARDIINERO</t>
  </si>
  <si>
    <t>Mendez Lopez Ismael</t>
  </si>
  <si>
    <t>MELI780911HJCNPS03</t>
  </si>
  <si>
    <t>Garcia Guzman Ruben</t>
  </si>
  <si>
    <t>GAGR721118HJCRZB09</t>
  </si>
  <si>
    <t>ADMINISTRADOR DEL CEMENTERIO</t>
  </si>
  <si>
    <t>Rojo Hernandez Jose de Jesus</t>
  </si>
  <si>
    <t>ROHJ920812HJCJRS01</t>
  </si>
  <si>
    <t>DELEGACION RIBERA</t>
  </si>
  <si>
    <t>Rodriguez Gonzalez J. Jesus</t>
  </si>
  <si>
    <t>ROGJ710620HJCDNS08</t>
  </si>
  <si>
    <t>Zendejas Rodriguez Jose Antonio</t>
  </si>
  <si>
    <t>ZERA780322HMNNDN09</t>
  </si>
  <si>
    <t>Zendejas Rodriguez Jose Manuel</t>
  </si>
  <si>
    <t>ZERM760728HMNND07</t>
  </si>
  <si>
    <t>Rodriguez Murillo Rigoberto</t>
  </si>
  <si>
    <t>ROMR73012HJCDRG08</t>
  </si>
  <si>
    <t>AGUA POTABLE</t>
  </si>
  <si>
    <t>Mojica Valadez Juan Enrique</t>
  </si>
  <si>
    <t>MOVJ760308HJCJLN02L</t>
  </si>
  <si>
    <t>ENGARCADO CEMENTERIO LA RIBERA</t>
  </si>
  <si>
    <t>Valadez Zaragoza Javier</t>
  </si>
  <si>
    <t>VAZJ870801HJCRV09</t>
  </si>
  <si>
    <t>Macias Ramirez Juan Jose</t>
  </si>
  <si>
    <t>MARJ640628HJCCMN09</t>
  </si>
  <si>
    <t>CHOFER DE ASEO PUBLICO</t>
  </si>
  <si>
    <t>DIRECCION DE DESARROLLO AGROPECUARIO Y ECOLOGIA</t>
  </si>
  <si>
    <t>Jimenez Isaac Ramon</t>
  </si>
  <si>
    <t>Rodarte Zarate Erika</t>
  </si>
  <si>
    <t>ROZE901117MJCDRR01</t>
  </si>
  <si>
    <t>Hernandez Gonzalez Edith</t>
  </si>
  <si>
    <t>HEGE820605MJCRND09</t>
  </si>
  <si>
    <t>DIRECCION DE SEGURIDAD PUBLICA</t>
  </si>
  <si>
    <t>COMANDANTE</t>
  </si>
  <si>
    <t>TENIENTES</t>
  </si>
  <si>
    <t>PRIMERA</t>
  </si>
  <si>
    <t>Banda Alvarez Carlos</t>
  </si>
  <si>
    <t>15</t>
  </si>
  <si>
    <t>16</t>
  </si>
  <si>
    <t>17</t>
  </si>
  <si>
    <t>18</t>
  </si>
  <si>
    <t>19</t>
  </si>
  <si>
    <t>LINEA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</si>
  <si>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</si>
  <si>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</si>
  <si>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</si>
  <si>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</si>
  <si>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</si>
  <si>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</si>
  <si>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</si>
  <si>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</si>
  <si>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</si>
  <si>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</si>
  <si>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</si>
  <si>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DIRECCION DE PROTECCION CIVIL</t>
  </si>
  <si>
    <t>Gutierrez  Campos Leonardo</t>
  </si>
  <si>
    <t>CAGL781106HJCMTN04</t>
  </si>
  <si>
    <t>Zarate Romero Jose Manuel</t>
  </si>
  <si>
    <t>ZARM700916HDFRMN09</t>
  </si>
  <si>
    <t>Tabarez Castillo Rafael</t>
  </si>
  <si>
    <t>TACR711122HJCBSF09</t>
  </si>
  <si>
    <t>1 OFICIAL (A)</t>
  </si>
  <si>
    <t>Rodriguez Zarate Marco Antonio</t>
  </si>
  <si>
    <t>ROZM930623HJCDRR05</t>
  </si>
  <si>
    <t>1 OFICIAL (B)</t>
  </si>
  <si>
    <t>De la Cruz Ramirez Jose Israel</t>
  </si>
  <si>
    <t>CURI900116HJCRMS02</t>
  </si>
  <si>
    <t>2 OFICIAL (B)</t>
  </si>
  <si>
    <t>Lara Lara Sigifredo</t>
  </si>
  <si>
    <t>LALS660429HJCRRG03</t>
  </si>
  <si>
    <t>3 OFICIAL (B)</t>
  </si>
  <si>
    <t>Castillo Castillo Juan Emmanuel</t>
  </si>
  <si>
    <t>CACJ991231HJCSSN00</t>
  </si>
  <si>
    <t>Flores Rodriguez Maria Guadalupe</t>
  </si>
  <si>
    <t>FORG980420MJCLDD06</t>
  </si>
  <si>
    <t>Jimenez Isaac Maria Soledad</t>
  </si>
  <si>
    <t>JIIS950827MJCMSL07</t>
  </si>
  <si>
    <t>Apolonio Murillo Jesus</t>
  </si>
  <si>
    <t>AOMJ720703HDEPRS04</t>
  </si>
  <si>
    <t>Villalpando Tovar Sandra Lizbeth</t>
  </si>
  <si>
    <t>VITS871028MJCLVN03</t>
  </si>
  <si>
    <t>Apolonio Murillo Benjamin</t>
  </si>
  <si>
    <t>AMMB791128HMCPRN03</t>
  </si>
  <si>
    <t>DIRECCION DE DESARROLLO SOCIAL</t>
  </si>
  <si>
    <t xml:space="preserve"> Sotelo Villa Jose Manuel</t>
  </si>
  <si>
    <t>SOVM890815HJCTLN05</t>
  </si>
  <si>
    <t>Rea Gomez Francisco Javier</t>
  </si>
  <si>
    <t>REGF841003MNXMR04</t>
  </si>
  <si>
    <t>CENTRO DE DESARROLLO  COMUNITARIO</t>
  </si>
  <si>
    <t>Cruz Alvarado Maria</t>
  </si>
  <si>
    <t>AAIC830503MJCLZR05</t>
  </si>
  <si>
    <t>ENCARGADO CDC</t>
  </si>
  <si>
    <t>Cisneros Melendrez Refugio</t>
  </si>
  <si>
    <t>CIMR760819HJCSLF06</t>
  </si>
  <si>
    <t>ATENCION CIUDADANA</t>
  </si>
  <si>
    <t>Velazquez Camarena Vicente</t>
  </si>
  <si>
    <t>VECV791012HJCLMC09</t>
  </si>
  <si>
    <t>SECRETARIO ATENCION CIUDADANA UBR</t>
  </si>
  <si>
    <t xml:space="preserve">Villa Zaragoza Ana Rosa </t>
  </si>
  <si>
    <t>VIZA750913MJCLRN06</t>
  </si>
  <si>
    <t>RECURSOS HUMANOS</t>
  </si>
  <si>
    <t>Alvarez Lopez Francisco Ivan</t>
  </si>
  <si>
    <t>AALF921011HJCLPR02</t>
  </si>
  <si>
    <t>Rodriguez Zarate Fatima Azucena</t>
  </si>
  <si>
    <t>ROZF010628MJCDRTA1</t>
  </si>
  <si>
    <t>Ramirez Hurtado Elva Lucia</t>
  </si>
  <si>
    <t>RAHE981022MJCMRL01</t>
  </si>
  <si>
    <t>Rodriguez Elizabeth</t>
  </si>
  <si>
    <t>ROXE950711MNEDXL05</t>
  </si>
  <si>
    <t>SINDICATURA</t>
  </si>
  <si>
    <t>Gonzalez Aguilar Jose Juan</t>
  </si>
  <si>
    <t>GOAJ880728HJCNGN08</t>
  </si>
  <si>
    <t>SINDICO</t>
  </si>
  <si>
    <t>Gonzalez Escoto Luis Eduardo</t>
  </si>
  <si>
    <t>GOEL851017HJCNSS07</t>
  </si>
  <si>
    <t>ASESOR JURIDICO</t>
  </si>
  <si>
    <t>Lara Delgado Ana Ruth</t>
  </si>
  <si>
    <t>LADA890128MJCRLN08</t>
  </si>
  <si>
    <t>Hurtado Villaseñor Maria Elisabeth</t>
  </si>
  <si>
    <t>HUVE800228MJCRLL01</t>
  </si>
  <si>
    <t>SECRETARIA GENERAL</t>
  </si>
  <si>
    <t>Rodriguez Garcia Juan Carlos</t>
  </si>
  <si>
    <t>ROGJ831002HJCDRN02</t>
  </si>
  <si>
    <t>Chavez Ortiz Rocio Patricia</t>
  </si>
  <si>
    <t>CAOR760214MJCHRC06</t>
  </si>
  <si>
    <t>JEFATURA DE GABINETE</t>
  </si>
  <si>
    <t>Alvarez Lopez Diego Daniel</t>
  </si>
  <si>
    <t>AALD940307HJCLPG07</t>
  </si>
  <si>
    <t>JEFE DE GABINETE</t>
  </si>
  <si>
    <t>CONTRALORIA</t>
  </si>
  <si>
    <t>Rizo Garcia Juan Antonio</t>
  </si>
  <si>
    <t>RIGJ970707HMNZRN03</t>
  </si>
  <si>
    <t>ENCARGADO DE DESPACHO</t>
  </si>
  <si>
    <t>-----------------------</t>
  </si>
  <si>
    <t>COMUNICACIÓN SOCIAL</t>
  </si>
  <si>
    <t>Conchas Quintero Osvaldo</t>
  </si>
  <si>
    <t>COQO771112HJCNNS07</t>
  </si>
  <si>
    <t>Murillo Garcia Alejandro Alberto</t>
  </si>
  <si>
    <t>MUGA970523HJCRRL06</t>
  </si>
  <si>
    <t>AUXILIAR COMUNICACIÓN SOCIAL</t>
  </si>
  <si>
    <t>DIRECCION DE DEPORTES</t>
  </si>
  <si>
    <t>Rodriguez Segoviano Jose Manuel</t>
  </si>
  <si>
    <t>ROSM720227HJCDGN09</t>
  </si>
  <si>
    <t>Avila Echeverria Ismael Alejandro</t>
  </si>
  <si>
    <t>AIEI960410HJCVCS06</t>
  </si>
  <si>
    <t>PROMOTOR DEPORTIVO</t>
  </si>
  <si>
    <t>Cabrera Ayon Gerardo</t>
  </si>
  <si>
    <t>CAAG890507HBCBYR03</t>
  </si>
  <si>
    <t>Medina Vazquez Roman Rafael</t>
  </si>
  <si>
    <t>MEVR771118HJCDZM04</t>
  </si>
  <si>
    <t>Zarate Alvarez Gustavo</t>
  </si>
  <si>
    <t>ZAAG650203HJCRLS02</t>
  </si>
  <si>
    <t>MATENIMIENTO ESTADIO MUNICIPAL</t>
  </si>
  <si>
    <t>Gallegos Barron Juan</t>
  </si>
  <si>
    <t>GABJ640703HJCLRN04</t>
  </si>
  <si>
    <t>Trejo Arambula Jose Martin</t>
  </si>
  <si>
    <t>TEAM641214HJCRRR09</t>
  </si>
  <si>
    <t>Rodriguez Hernandez Eduardo</t>
  </si>
  <si>
    <t>ROHE711013HJCDRD02</t>
  </si>
  <si>
    <t>MANTENIMIENTO Y JARDINERIA DE ESPACIOS DEPORTIVOS</t>
  </si>
  <si>
    <t>Zarate Rizo Mariano Enrique</t>
  </si>
  <si>
    <t>ZARM780919HJCRZR03</t>
  </si>
  <si>
    <t>INTENDENCIA UNIDAD DEPORTIVA</t>
  </si>
  <si>
    <t>Cruz Comparan Juana</t>
  </si>
  <si>
    <t xml:space="preserve">INTENDENCIA   </t>
  </si>
  <si>
    <t>DEPARTAMENTO DE TRANSPARENCIA</t>
  </si>
  <si>
    <t>Zaragoza Murillo Shayra</t>
  </si>
  <si>
    <t>ZAMS920518MJCRRH02</t>
  </si>
  <si>
    <t>JEFE DE AREA</t>
  </si>
  <si>
    <t>Garcia Bolaños Marilu</t>
  </si>
  <si>
    <t>GABM910513MMNRLR09</t>
  </si>
  <si>
    <t>AUXILIAR ADMIINISTRATIVO</t>
  </si>
  <si>
    <t>INSTITUTO DE LA MUJER Y JUVENTUD</t>
  </si>
  <si>
    <t>Nava Escoto Cristina</t>
  </si>
  <si>
    <t>NAEC961031MJCVSR06</t>
  </si>
  <si>
    <t>Jimenez Isaac Maria del Refugio</t>
  </si>
  <si>
    <t>JIIR850708MJCMSF06</t>
  </si>
  <si>
    <t>PENSIONADO</t>
  </si>
  <si>
    <t>Macias Mares Celina</t>
  </si>
  <si>
    <t>MAMC520716MJCCRL09</t>
  </si>
  <si>
    <t xml:space="preserve">PENSIONADO   </t>
  </si>
  <si>
    <t>Tabarez Catillo M de Jesus</t>
  </si>
  <si>
    <t>TACJ570714MJCBSS00</t>
  </si>
  <si>
    <t>Hurtado Aviña Clementiana</t>
  </si>
  <si>
    <t>HUAC271223MJCRVL05</t>
  </si>
  <si>
    <t>Olmos Lopez Bernardo</t>
  </si>
  <si>
    <t>OOLB431011HJCLPR04</t>
  </si>
  <si>
    <t>Briseño Valades Porfiria</t>
  </si>
  <si>
    <t>BIVP930408MJCRLR04</t>
  </si>
  <si>
    <t>Ornelas Martinez Raul</t>
  </si>
  <si>
    <t>OEMR410116HGTRRL03</t>
  </si>
  <si>
    <t>Neri Briseño Jose Luis</t>
  </si>
  <si>
    <t>NEBL570327HJCRRS00</t>
  </si>
  <si>
    <t>Villalpando Parada Juan Jose</t>
  </si>
  <si>
    <t>VIPJ620628HJCLRN02</t>
  </si>
  <si>
    <t>Perez Florido J Trinidad</t>
  </si>
  <si>
    <t>PEFJ400512HJCRLX03</t>
  </si>
  <si>
    <t>Avalos Hernandez Felipe</t>
  </si>
  <si>
    <t>AAHF530420HJCVRL04</t>
  </si>
  <si>
    <t>Camarena Lara Jose Maria</t>
  </si>
  <si>
    <t>CALM471004HJCMRR06</t>
  </si>
  <si>
    <t>Martinez Ocegueda Ismael</t>
  </si>
  <si>
    <t>MAOI490129HJCRCS03</t>
  </si>
  <si>
    <t>Aseo Herrera Ma Refugio</t>
  </si>
  <si>
    <t>Padilla Barron Antonio</t>
  </si>
  <si>
    <t>PABA480611HJCDRN04</t>
  </si>
  <si>
    <t>Rodriguez Zaragoza Salvador</t>
  </si>
  <si>
    <t>ROZS520511HJCDRL09</t>
  </si>
  <si>
    <t>Lemus Garcia Juan</t>
  </si>
  <si>
    <t>LEGJ500901HMNMRN06</t>
  </si>
  <si>
    <t>Jimenez Elvira</t>
  </si>
  <si>
    <t>JIGE550831MDFMNL02</t>
  </si>
  <si>
    <t>Perez Florido Roberto</t>
  </si>
  <si>
    <t>PEFR440728HJCRLB09</t>
  </si>
  <si>
    <t>Garcia Cordova Jose</t>
  </si>
  <si>
    <t>GACJ430417HJCRRS03</t>
  </si>
  <si>
    <t>Martinez Ma. Guadalupe</t>
  </si>
  <si>
    <t>MAMG570105MJCRRD03</t>
  </si>
  <si>
    <t>Ocegueda Martinez Juan Jose</t>
  </si>
  <si>
    <t>BAMJ600304HJCRLN08</t>
  </si>
  <si>
    <t>Barreras Melgoza Juan Martin</t>
  </si>
  <si>
    <t>OEMJ600308HJCCRN04</t>
  </si>
  <si>
    <t>Garcia Gutierrez Miguel</t>
  </si>
  <si>
    <t>GAGM570927HJCRTG04</t>
  </si>
  <si>
    <t>Rodriguez Negrete Ramon</t>
  </si>
  <si>
    <t>RONR480502HMNDGM07</t>
  </si>
  <si>
    <t>Falco Garcia Pedro</t>
  </si>
  <si>
    <t>FAGP520619HJCLRD04</t>
  </si>
  <si>
    <t>ZACF600913HJCRSR04</t>
  </si>
  <si>
    <t>Leon Lopez J Jesus</t>
  </si>
  <si>
    <t>LELJ560505HJCNPS08</t>
  </si>
  <si>
    <t>Banda Gonzalez Gerardo</t>
  </si>
  <si>
    <t>BAGG590811HJCNNR00</t>
  </si>
  <si>
    <t>Torres Zendejas Rigoberto</t>
  </si>
  <si>
    <t>TOZR610212HJCRNG01</t>
  </si>
  <si>
    <t>Castillo Garcia Jose</t>
  </si>
  <si>
    <t>CAGJ550417HJCSRS14</t>
  </si>
  <si>
    <t>Barcenas Zaragoza Juan Ricardo</t>
  </si>
  <si>
    <t>BAZJ560113HDRFRN07</t>
  </si>
  <si>
    <t>Diaz Cuevas Javier</t>
  </si>
  <si>
    <t>DICJ591203HMNZVV03</t>
  </si>
  <si>
    <t>Rojo Garcia Ismael</t>
  </si>
  <si>
    <t>ROGI510326HJCJRS00</t>
  </si>
  <si>
    <t>Hurtado Delgado Juan</t>
  </si>
  <si>
    <t>Medina Ascencio Martin</t>
  </si>
  <si>
    <t>MEAM640501HJCDSR00</t>
  </si>
  <si>
    <t>36</t>
  </si>
  <si>
    <t>Barcenas Zaragoza Hilda Mireya</t>
  </si>
  <si>
    <t>BAZH660407MDFRRL00</t>
  </si>
  <si>
    <t>37</t>
  </si>
  <si>
    <t>De orta Camacho Angelina</t>
  </si>
  <si>
    <t>DECA551122MJCRMN02</t>
  </si>
  <si>
    <t>38</t>
  </si>
  <si>
    <t>Garcia Reynoso Celina</t>
  </si>
  <si>
    <t>GARC501112MJCRYL09</t>
  </si>
  <si>
    <t>39</t>
  </si>
  <si>
    <t>Rojo Hernandez Juan Manuel</t>
  </si>
  <si>
    <t>ROHJ590630HJCJRN04</t>
  </si>
  <si>
    <t>40</t>
  </si>
  <si>
    <t>Salas Catro Jesus</t>
  </si>
  <si>
    <t>SACJ561212HJCLSS02</t>
  </si>
  <si>
    <t>41</t>
  </si>
  <si>
    <t>Trejo Arambula Miguel</t>
  </si>
  <si>
    <t>TEAM700409HJCRRG08</t>
  </si>
  <si>
    <t>42</t>
  </si>
  <si>
    <t>Villalpando Trujillo Ignacio</t>
  </si>
  <si>
    <t>TUVY5609227HJCRLG03</t>
  </si>
  <si>
    <t>43</t>
  </si>
  <si>
    <t>Sepulveda Orozco David</t>
  </si>
  <si>
    <t>OOSD710305HJCRPV06</t>
  </si>
  <si>
    <t>44</t>
  </si>
  <si>
    <t xml:space="preserve">Martinez Bravo Jesus J. </t>
  </si>
  <si>
    <t>45</t>
  </si>
  <si>
    <t>Romero Llamas Enrique</t>
  </si>
  <si>
    <t>LARE450906HJCLMN07</t>
  </si>
  <si>
    <t>46</t>
  </si>
  <si>
    <t xml:space="preserve">Villalpando Trujillo Roberto </t>
  </si>
  <si>
    <t>TUVR481209HJCRLB08</t>
  </si>
  <si>
    <t>47</t>
  </si>
  <si>
    <t>Garcia Rodriguez Maria Gloria</t>
  </si>
  <si>
    <t>ROGG591203MJCDRL06</t>
  </si>
  <si>
    <t>48</t>
  </si>
  <si>
    <t>Ramirez Macias Jose Juan</t>
  </si>
  <si>
    <t>49</t>
  </si>
  <si>
    <t>Gonzalez Rodriguez Alfredo</t>
  </si>
  <si>
    <t>GORA560709HJCNDL02</t>
  </si>
  <si>
    <t>50</t>
  </si>
  <si>
    <t>Sotelo Valadez Gabriela</t>
  </si>
  <si>
    <t>SOVG871116MJCTLB03</t>
  </si>
  <si>
    <t>51</t>
  </si>
  <si>
    <t>Rivas Mendosa Martha</t>
  </si>
  <si>
    <t>RIMM730118MJCBNR06</t>
  </si>
  <si>
    <t>PENSIONADO SEGURIDAD PUBLICA</t>
  </si>
  <si>
    <t>52</t>
  </si>
  <si>
    <t>Trejo Coronado Eva</t>
  </si>
  <si>
    <t>TECE580419MJCRRV02</t>
  </si>
  <si>
    <t>53</t>
  </si>
  <si>
    <t>Juarez Huichapa Leticia</t>
  </si>
  <si>
    <t>JUHL600102MDFRCT06</t>
  </si>
  <si>
    <t>54</t>
  </si>
  <si>
    <t>Angel Moreno Esmeralda</t>
  </si>
  <si>
    <t>AEME7850202MJCNRS02</t>
  </si>
  <si>
    <t>55</t>
  </si>
  <si>
    <t>Garcia Esquivel Lourdes</t>
  </si>
  <si>
    <t>GAEL670813MJCRSR02</t>
  </si>
  <si>
    <t>56</t>
  </si>
  <si>
    <t>Navarro Gaitan Jorgue Alberto</t>
  </si>
  <si>
    <t>NAGJ541108HJCVTR03</t>
  </si>
  <si>
    <t>57</t>
  </si>
  <si>
    <t>Madrigal Solis M. Carmen</t>
  </si>
  <si>
    <t>MASC700716MJCDLR15</t>
  </si>
  <si>
    <t>58</t>
  </si>
  <si>
    <t>Hernandez Zuñiga Juan</t>
  </si>
  <si>
    <t>HEZJ57046HJCRXN00</t>
  </si>
  <si>
    <t>59</t>
  </si>
  <si>
    <t>Rodriguez Barron Eduardo</t>
  </si>
  <si>
    <t>60</t>
  </si>
  <si>
    <t>APOYOS</t>
  </si>
  <si>
    <t>Ramirez Bravo Juana Fabiola</t>
  </si>
  <si>
    <t>RABJ761103MJCMRN07</t>
  </si>
  <si>
    <t xml:space="preserve">  =============</t>
  </si>
  <si>
    <t>Total Gral.</t>
  </si>
  <si>
    <t>GOBIERNO MUNICIPAL DE AYOTLÁN, JALISCO</t>
  </si>
  <si>
    <t>Total Depto.</t>
  </si>
  <si>
    <t>Nomina correspondiente a la 1ER. (PRIMER)  quincena del mes de OCTUBRE del 2024.</t>
  </si>
  <si>
    <t>DIRECCION DE PROMOCIÓN ECONOMICA Y TURISMO</t>
  </si>
  <si>
    <t>DIRECCION DE EDUCACIÓN</t>
  </si>
  <si>
    <t>DEPARTAMENTO AGUA POTABLE</t>
  </si>
  <si>
    <t>SECRETARIO GENERAL</t>
  </si>
  <si>
    <t>AUX.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</si>
</sst>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theme="1"/>
      <name val="Arial"/>
      <family val="2"/>
    </font>
    <font>
      <sz val="8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1"/>
      <color rgb="FF002060"/>
      <name val="Calibri"/>
      <family val="2"/>
      <scheme val="minor"/>
    </font>
    <font>
      <sz val="8"/>
      <color rgb="FF002060"/>
      <name val="Arial"/>
      <family val="2"/>
    </font>
    <font>
      <b/>
      <sz val="8"/>
      <color theme="9" tint="-0.249977111117893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rgb="FF002060"/>
      <name val="Arial"/>
      <family val="2"/>
    </font>
    <font>
      <b/>
      <sz val="10"/>
      <color rgb="FF00206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6"/>
      <color rgb="FF00206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6"/>
      <color rgb="FF00206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3" tint="-0.249977111117893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color rgb="FF00206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rgb="FF002060"/>
      <name val="Arial"/>
      <family val="2"/>
    </font>
    <font>
      <b/>
      <sz val="10"/>
      <color theme="9" tint="-0.249977111117893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2060"/>
      <name val="Arial"/>
      <family val="2"/>
    </font>
    <font>
      <sz val="9"/>
      <color rgb="FF002060"/>
      <name val="Arial"/>
      <family val="2"/>
    </font>
    <font>
      <b/>
      <sz val="11"/>
      <color rgb="FFFF0000"/>
      <name val="Arial"/>
      <family val="2"/>
    </font>
    <font>
      <b/>
      <i/>
      <sz val="12"/>
      <name val="Calibri"/>
      <family val="2"/>
      <scheme val="minor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i/>
      <sz val="16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1" fillId="0" borderId="0"/>
  </cellStyleXfs>
  <cellXfs count="315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2" applyNumberForma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5" fillId="0" borderId="0" xfId="0" applyFont="1"/>
    <xf numFmtId="44" fontId="4" fillId="0" borderId="0" xfId="2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3" fillId="0" borderId="0" xfId="0" applyNumberFormat="1" applyFont="1"/>
    <xf numFmtId="0" fontId="8" fillId="0" borderId="0" xfId="0" applyFont="1"/>
    <xf numFmtId="44" fontId="5" fillId="0" borderId="0" xfId="1" applyFont="1"/>
    <xf numFmtId="0" fontId="9" fillId="0" borderId="0" xfId="0" applyFont="1" applyAlignment="1">
      <alignment horizontal="left"/>
    </xf>
    <xf numFmtId="0" fontId="10" fillId="0" borderId="0" xfId="0" applyFont="1"/>
    <xf numFmtId="164" fontId="10" fillId="0" borderId="0" xfId="0" applyNumberFormat="1" applyFont="1"/>
    <xf numFmtId="164" fontId="10" fillId="0" borderId="0" xfId="1" applyNumberFormat="1" applyFont="1"/>
    <xf numFmtId="49" fontId="11" fillId="0" borderId="0" xfId="0" applyNumberFormat="1" applyFont="1"/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64" fontId="13" fillId="3" borderId="2" xfId="1" applyNumberFormat="1" applyFont="1" applyFill="1" applyBorder="1" applyAlignment="1">
      <alignment horizontal="center" vertical="center"/>
    </xf>
    <xf numFmtId="49" fontId="15" fillId="0" borderId="0" xfId="0" applyNumberFormat="1" applyFont="1"/>
    <xf numFmtId="0" fontId="16" fillId="0" borderId="4" xfId="0" applyFont="1" applyBorder="1"/>
    <xf numFmtId="0" fontId="17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164" fontId="18" fillId="0" borderId="4" xfId="0" applyNumberFormat="1" applyFont="1" applyBorder="1"/>
    <xf numFmtId="164" fontId="18" fillId="0" borderId="4" xfId="1" applyNumberFormat="1" applyFont="1" applyBorder="1"/>
    <xf numFmtId="164" fontId="18" fillId="0" borderId="0" xfId="0" applyNumberFormat="1" applyFont="1"/>
    <xf numFmtId="0" fontId="18" fillId="0" borderId="0" xfId="0" applyFont="1"/>
    <xf numFmtId="44" fontId="17" fillId="0" borderId="4" xfId="0" applyNumberFormat="1" applyFont="1" applyBorder="1"/>
    <xf numFmtId="0" fontId="16" fillId="4" borderId="5" xfId="0" applyFont="1" applyFill="1" applyBorder="1"/>
    <xf numFmtId="0" fontId="17" fillId="4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 wrapText="1"/>
    </xf>
    <xf numFmtId="164" fontId="18" fillId="4" borderId="5" xfId="0" applyNumberFormat="1" applyFont="1" applyFill="1" applyBorder="1"/>
    <xf numFmtId="164" fontId="18" fillId="4" borderId="5" xfId="1" applyNumberFormat="1" applyFont="1" applyFill="1" applyBorder="1"/>
    <xf numFmtId="44" fontId="17" fillId="4" borderId="5" xfId="0" applyNumberFormat="1" applyFont="1" applyFill="1" applyBorder="1"/>
    <xf numFmtId="164" fontId="18" fillId="0" borderId="5" xfId="0" applyNumberFormat="1" applyFont="1" applyBorder="1"/>
    <xf numFmtId="0" fontId="15" fillId="0" borderId="0" xfId="0" applyFont="1"/>
    <xf numFmtId="0" fontId="19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44" fontId="10" fillId="0" borderId="0" xfId="0" applyNumberFormat="1" applyFont="1"/>
    <xf numFmtId="49" fontId="16" fillId="0" borderId="0" xfId="0" applyNumberFormat="1" applyFont="1" applyAlignment="1">
      <alignment horizontal="left"/>
    </xf>
    <xf numFmtId="0" fontId="20" fillId="0" borderId="0" xfId="0" applyFont="1"/>
    <xf numFmtId="0" fontId="16" fillId="0" borderId="0" xfId="0" applyFont="1" applyAlignment="1">
      <alignment wrapText="1"/>
    </xf>
    <xf numFmtId="164" fontId="16" fillId="0" borderId="0" xfId="0" applyNumberFormat="1" applyFont="1"/>
    <xf numFmtId="44" fontId="16" fillId="0" borderId="0" xfId="0" applyNumberFormat="1" applyFont="1"/>
    <xf numFmtId="164" fontId="15" fillId="0" borderId="0" xfId="0" applyNumberFormat="1" applyFont="1"/>
    <xf numFmtId="49" fontId="15" fillId="0" borderId="0" xfId="0" applyNumberFormat="1" applyFont="1" applyAlignment="1">
      <alignment horizontal="left"/>
    </xf>
    <xf numFmtId="0" fontId="3" fillId="0" borderId="0" xfId="0" applyFont="1"/>
    <xf numFmtId="0" fontId="19" fillId="0" borderId="0" xfId="0" applyFont="1" applyAlignment="1">
      <alignment wrapText="1"/>
    </xf>
    <xf numFmtId="0" fontId="9" fillId="0" borderId="0" xfId="0" applyFont="1"/>
    <xf numFmtId="49" fontId="15" fillId="0" borderId="0" xfId="0" applyNumberFormat="1" applyFont="1" applyAlignment="1">
      <alignment horizontal="center"/>
    </xf>
    <xf numFmtId="0" fontId="17" fillId="0" borderId="4" xfId="0" applyFont="1" applyBorder="1"/>
    <xf numFmtId="0" fontId="16" fillId="0" borderId="5" xfId="0" applyFont="1" applyBorder="1"/>
    <xf numFmtId="0" fontId="17" fillId="0" borderId="5" xfId="0" applyFont="1" applyBorder="1"/>
    <xf numFmtId="0" fontId="16" fillId="0" borderId="5" xfId="0" applyFont="1" applyBorder="1" applyAlignment="1">
      <alignment horizontal="center" wrapText="1"/>
    </xf>
    <xf numFmtId="164" fontId="18" fillId="0" borderId="5" xfId="1" applyNumberFormat="1" applyFont="1" applyBorder="1"/>
    <xf numFmtId="44" fontId="17" fillId="0" borderId="5" xfId="0" applyNumberFormat="1" applyFont="1" applyBorder="1"/>
    <xf numFmtId="0" fontId="17" fillId="0" borderId="5" xfId="0" applyFont="1" applyBorder="1" applyAlignment="1">
      <alignment horizontal="center"/>
    </xf>
    <xf numFmtId="0" fontId="21" fillId="6" borderId="0" xfId="0" applyFont="1" applyFill="1" applyAlignment="1">
      <alignment horizontal="center"/>
    </xf>
    <xf numFmtId="164" fontId="18" fillId="0" borderId="5" xfId="1" applyNumberFormat="1" applyFont="1" applyFill="1" applyBorder="1"/>
    <xf numFmtId="0" fontId="21" fillId="6" borderId="5" xfId="0" applyFont="1" applyFill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2" fillId="0" borderId="0" xfId="0" applyFont="1" applyAlignment="1">
      <alignment horizontal="right" wrapText="1"/>
    </xf>
    <xf numFmtId="44" fontId="15" fillId="0" borderId="0" xfId="0" applyNumberFormat="1" applyFont="1"/>
    <xf numFmtId="49" fontId="16" fillId="0" borderId="0" xfId="0" applyNumberFormat="1" applyFont="1" applyAlignment="1">
      <alignment horizontal="center"/>
    </xf>
    <xf numFmtId="0" fontId="17" fillId="0" borderId="6" xfId="0" applyFont="1" applyBorder="1" applyAlignment="1">
      <alignment horizontal="center"/>
    </xf>
    <xf numFmtId="164" fontId="18" fillId="0" borderId="4" xfId="1" applyNumberFormat="1" applyFont="1" applyFill="1" applyBorder="1"/>
    <xf numFmtId="44" fontId="21" fillId="6" borderId="4" xfId="0" applyNumberFormat="1" applyFont="1" applyFill="1" applyBorder="1" applyAlignment="1">
      <alignment horizontal="center"/>
    </xf>
    <xf numFmtId="0" fontId="17" fillId="0" borderId="0" xfId="0" applyFont="1"/>
    <xf numFmtId="0" fontId="16" fillId="5" borderId="5" xfId="0" applyFont="1" applyFill="1" applyBorder="1"/>
    <xf numFmtId="0" fontId="17" fillId="5" borderId="3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 wrapText="1"/>
    </xf>
    <xf numFmtId="164" fontId="18" fillId="5" borderId="5" xfId="0" applyNumberFormat="1" applyFont="1" applyFill="1" applyBorder="1"/>
    <xf numFmtId="164" fontId="18" fillId="5" borderId="5" xfId="1" applyNumberFormat="1" applyFont="1" applyFill="1" applyBorder="1"/>
    <xf numFmtId="44" fontId="21" fillId="5" borderId="0" xfId="0" applyNumberFormat="1" applyFont="1" applyFill="1" applyAlignment="1">
      <alignment horizontal="center"/>
    </xf>
    <xf numFmtId="44" fontId="18" fillId="5" borderId="5" xfId="0" applyNumberFormat="1" applyFont="1" applyFill="1" applyBorder="1"/>
    <xf numFmtId="164" fontId="21" fillId="5" borderId="5" xfId="1" applyNumberFormat="1" applyFont="1" applyFill="1" applyBorder="1"/>
    <xf numFmtId="0" fontId="23" fillId="5" borderId="5" xfId="0" applyFont="1" applyFill="1" applyBorder="1" applyAlignment="1">
      <alignment horizontal="center"/>
    </xf>
    <xf numFmtId="0" fontId="23" fillId="0" borderId="0" xfId="0" applyFont="1"/>
    <xf numFmtId="0" fontId="17" fillId="0" borderId="3" xfId="0" applyFont="1" applyBorder="1" applyAlignment="1">
      <alignment horizontal="center"/>
    </xf>
    <xf numFmtId="44" fontId="21" fillId="6" borderId="5" xfId="0" applyNumberFormat="1" applyFont="1" applyFill="1" applyBorder="1"/>
    <xf numFmtId="44" fontId="18" fillId="0" borderId="5" xfId="0" applyNumberFormat="1" applyFont="1" applyBorder="1"/>
    <xf numFmtId="164" fontId="21" fillId="0" borderId="5" xfId="1" applyNumberFormat="1" applyFont="1" applyBorder="1"/>
    <xf numFmtId="0" fontId="23" fillId="0" borderId="5" xfId="0" applyFont="1" applyBorder="1" applyAlignment="1">
      <alignment horizontal="center"/>
    </xf>
    <xf numFmtId="0" fontId="16" fillId="0" borderId="0" xfId="0" applyFont="1"/>
    <xf numFmtId="0" fontId="20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6" fillId="6" borderId="5" xfId="0" applyFont="1" applyFill="1" applyBorder="1"/>
    <xf numFmtId="44" fontId="17" fillId="0" borderId="5" xfId="0" applyNumberFormat="1" applyFont="1" applyBorder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164" fontId="18" fillId="0" borderId="0" xfId="0" applyNumberFormat="1" applyFont="1" applyAlignment="1">
      <alignment horizontal="right"/>
    </xf>
    <xf numFmtId="164" fontId="18" fillId="0" borderId="0" xfId="1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6" fillId="0" borderId="0" xfId="0" applyNumberFormat="1" applyFont="1"/>
    <xf numFmtId="0" fontId="16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25" fillId="0" borderId="5" xfId="0" applyFont="1" applyBorder="1"/>
    <xf numFmtId="0" fontId="21" fillId="0" borderId="5" xfId="0" applyFont="1" applyBorder="1" applyAlignment="1">
      <alignment horizontal="center" wrapText="1"/>
    </xf>
    <xf numFmtId="44" fontId="21" fillId="0" borderId="5" xfId="0" applyNumberFormat="1" applyFont="1" applyBorder="1" applyAlignment="1">
      <alignment horizontal="center"/>
    </xf>
    <xf numFmtId="44" fontId="21" fillId="0" borderId="5" xfId="1" applyFont="1" applyBorder="1"/>
    <xf numFmtId="0" fontId="17" fillId="0" borderId="5" xfId="0" applyFont="1" applyBorder="1" applyAlignment="1">
      <alignment horizontal="center" vertical="center" wrapText="1"/>
    </xf>
    <xf numFmtId="44" fontId="21" fillId="6" borderId="5" xfId="0" applyNumberFormat="1" applyFont="1" applyFill="1" applyBorder="1" applyAlignment="1">
      <alignment horizontal="center"/>
    </xf>
    <xf numFmtId="44" fontId="21" fillId="0" borderId="5" xfId="0" applyNumberFormat="1" applyFont="1" applyBorder="1"/>
    <xf numFmtId="0" fontId="17" fillId="0" borderId="5" xfId="0" applyFont="1" applyBorder="1" applyAlignment="1">
      <alignment horizontal="center" vertical="center"/>
    </xf>
    <xf numFmtId="0" fontId="17" fillId="5" borderId="5" xfId="0" applyFont="1" applyFill="1" applyBorder="1" applyAlignment="1">
      <alignment horizontal="center" wrapText="1"/>
    </xf>
    <xf numFmtId="44" fontId="21" fillId="5" borderId="5" xfId="0" applyNumberFormat="1" applyFont="1" applyFill="1" applyBorder="1"/>
    <xf numFmtId="0" fontId="24" fillId="0" borderId="0" xfId="0" applyFont="1"/>
    <xf numFmtId="0" fontId="27" fillId="0" borderId="0" xfId="0" applyFont="1"/>
    <xf numFmtId="0" fontId="24" fillId="0" borderId="0" xfId="0" applyFont="1" applyAlignment="1">
      <alignment vertical="center"/>
    </xf>
    <xf numFmtId="0" fontId="22" fillId="0" borderId="0" xfId="0" applyFont="1"/>
    <xf numFmtId="0" fontId="16" fillId="0" borderId="4" xfId="0" applyFont="1" applyBorder="1" applyAlignment="1">
      <alignment horizontal="left"/>
    </xf>
    <xf numFmtId="44" fontId="17" fillId="0" borderId="3" xfId="0" applyNumberFormat="1" applyFont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44" fontId="17" fillId="5" borderId="5" xfId="0" applyNumberFormat="1" applyFont="1" applyFill="1" applyBorder="1" applyAlignment="1">
      <alignment horizontal="center"/>
    </xf>
    <xf numFmtId="44" fontId="17" fillId="5" borderId="3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44" fontId="17" fillId="0" borderId="3" xfId="0" applyNumberFormat="1" applyFont="1" applyBorder="1" applyAlignment="1">
      <alignment horizontal="center" vertical="center"/>
    </xf>
    <xf numFmtId="44" fontId="21" fillId="0" borderId="3" xfId="0" applyNumberFormat="1" applyFont="1" applyBorder="1" applyAlignment="1">
      <alignment horizontal="right"/>
    </xf>
    <xf numFmtId="44" fontId="18" fillId="0" borderId="5" xfId="1" applyFont="1" applyBorder="1"/>
    <xf numFmtId="44" fontId="18" fillId="0" borderId="3" xfId="0" applyNumberFormat="1" applyFont="1" applyBorder="1"/>
    <xf numFmtId="44" fontId="21" fillId="0" borderId="5" xfId="1" applyFont="1" applyFill="1" applyBorder="1"/>
    <xf numFmtId="164" fontId="16" fillId="0" borderId="0" xfId="1" applyNumberFormat="1" applyFont="1"/>
    <xf numFmtId="0" fontId="19" fillId="0" borderId="0" xfId="0" applyFont="1"/>
    <xf numFmtId="0" fontId="17" fillId="0" borderId="0" xfId="0" applyFont="1" applyAlignment="1">
      <alignment horizontal="center" vertical="center"/>
    </xf>
    <xf numFmtId="0" fontId="28" fillId="0" borderId="0" xfId="0" applyFont="1"/>
    <xf numFmtId="44" fontId="26" fillId="0" borderId="5" xfId="0" applyNumberFormat="1" applyFont="1" applyBorder="1"/>
    <xf numFmtId="49" fontId="20" fillId="0" borderId="0" xfId="0" applyNumberFormat="1" applyFont="1"/>
    <xf numFmtId="0" fontId="21" fillId="0" borderId="0" xfId="0" applyFont="1"/>
    <xf numFmtId="164" fontId="18" fillId="0" borderId="0" xfId="1" applyNumberFormat="1" applyFont="1"/>
    <xf numFmtId="49" fontId="16" fillId="0" borderId="7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vertical="center"/>
    </xf>
    <xf numFmtId="164" fontId="29" fillId="0" borderId="0" xfId="0" applyNumberFormat="1" applyFont="1"/>
    <xf numFmtId="164" fontId="29" fillId="0" borderId="0" xfId="1" applyNumberFormat="1" applyFont="1"/>
    <xf numFmtId="0" fontId="14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17" fillId="0" borderId="6" xfId="0" applyFont="1" applyBorder="1"/>
    <xf numFmtId="0" fontId="28" fillId="0" borderId="5" xfId="0" applyFont="1" applyBorder="1"/>
    <xf numFmtId="0" fontId="17" fillId="0" borderId="3" xfId="0" applyFont="1" applyBorder="1" applyAlignment="1">
      <alignment horizontal="center" vertical="center"/>
    </xf>
    <xf numFmtId="44" fontId="23" fillId="0" borderId="5" xfId="0" applyNumberFormat="1" applyFont="1" applyBorder="1"/>
    <xf numFmtId="164" fontId="21" fillId="0" borderId="5" xfId="1" applyNumberFormat="1" applyFont="1" applyFill="1" applyBorder="1"/>
    <xf numFmtId="0" fontId="20" fillId="0" borderId="0" xfId="0" applyFont="1" applyAlignment="1">
      <alignment horizontal="center" vertical="center"/>
    </xf>
    <xf numFmtId="164" fontId="21" fillId="0" borderId="4" xfId="1" applyNumberFormat="1" applyFont="1" applyBorder="1"/>
    <xf numFmtId="44" fontId="21" fillId="6" borderId="8" xfId="0" applyNumberFormat="1" applyFont="1" applyFill="1" applyBorder="1" applyAlignment="1">
      <alignment horizontal="center"/>
    </xf>
    <xf numFmtId="44" fontId="16" fillId="0" borderId="5" xfId="0" applyNumberFormat="1" applyFont="1" applyBorder="1"/>
    <xf numFmtId="0" fontId="21" fillId="0" borderId="4" xfId="0" applyFont="1" applyBorder="1" applyAlignment="1">
      <alignment horizontal="center"/>
    </xf>
    <xf numFmtId="44" fontId="21" fillId="0" borderId="4" xfId="0" applyNumberFormat="1" applyFont="1" applyBorder="1" applyAlignment="1">
      <alignment horizontal="center"/>
    </xf>
    <xf numFmtId="44" fontId="21" fillId="0" borderId="9" xfId="0" applyNumberFormat="1" applyFont="1" applyBorder="1"/>
    <xf numFmtId="44" fontId="21" fillId="0" borderId="4" xfId="0" applyNumberFormat="1" applyFont="1" applyBorder="1"/>
    <xf numFmtId="44" fontId="21" fillId="0" borderId="4" xfId="1" applyFont="1" applyBorder="1"/>
    <xf numFmtId="0" fontId="21" fillId="0" borderId="5" xfId="0" applyFont="1" applyBorder="1" applyAlignment="1">
      <alignment horizontal="center"/>
    </xf>
    <xf numFmtId="44" fontId="21" fillId="0" borderId="5" xfId="0" applyNumberFormat="1" applyFont="1" applyBorder="1" applyAlignment="1">
      <alignment horizontal="right"/>
    </xf>
    <xf numFmtId="44" fontId="21" fillId="0" borderId="1" xfId="0" applyNumberFormat="1" applyFont="1" applyBorder="1"/>
    <xf numFmtId="0" fontId="17" fillId="0" borderId="0" xfId="0" applyFont="1" applyAlignment="1">
      <alignment vertical="center"/>
    </xf>
    <xf numFmtId="44" fontId="17" fillId="0" borderId="9" xfId="0" applyNumberFormat="1" applyFont="1" applyBorder="1"/>
    <xf numFmtId="44" fontId="18" fillId="0" borderId="4" xfId="1" applyFont="1" applyBorder="1"/>
    <xf numFmtId="0" fontId="23" fillId="6" borderId="5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4" fontId="21" fillId="0" borderId="0" xfId="0" applyNumberFormat="1" applyFont="1" applyAlignment="1">
      <alignment horizontal="center"/>
    </xf>
    <xf numFmtId="0" fontId="34" fillId="0" borderId="5" xfId="0" applyFont="1" applyBorder="1" applyAlignment="1">
      <alignment horizontal="center" wrapText="1"/>
    </xf>
    <xf numFmtId="0" fontId="17" fillId="6" borderId="5" xfId="0" applyFont="1" applyFill="1" applyBorder="1" applyAlignment="1">
      <alignment horizontal="center"/>
    </xf>
    <xf numFmtId="44" fontId="18" fillId="0" borderId="5" xfId="1" applyFont="1" applyFill="1" applyBorder="1"/>
    <xf numFmtId="0" fontId="16" fillId="0" borderId="5" xfId="0" applyFont="1" applyBorder="1" applyAlignment="1">
      <alignment wrapText="1"/>
    </xf>
    <xf numFmtId="8" fontId="23" fillId="0" borderId="0" xfId="0" applyNumberFormat="1" applyFont="1"/>
    <xf numFmtId="0" fontId="16" fillId="6" borderId="4" xfId="0" applyFont="1" applyFill="1" applyBorder="1"/>
    <xf numFmtId="49" fontId="35" fillId="0" borderId="0" xfId="0" applyNumberFormat="1" applyFont="1"/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44" fontId="36" fillId="6" borderId="5" xfId="0" applyNumberFormat="1" applyFont="1" applyFill="1" applyBorder="1"/>
    <xf numFmtId="44" fontId="21" fillId="6" borderId="5" xfId="1" applyFont="1" applyFill="1" applyBorder="1"/>
    <xf numFmtId="0" fontId="17" fillId="5" borderId="5" xfId="0" applyFont="1" applyFill="1" applyBorder="1"/>
    <xf numFmtId="44" fontId="21" fillId="5" borderId="5" xfId="1" applyFont="1" applyFill="1" applyBorder="1"/>
    <xf numFmtId="44" fontId="21" fillId="6" borderId="5" xfId="0" applyNumberFormat="1" applyFont="1" applyFill="1" applyBorder="1" applyAlignment="1">
      <alignment horizontal="right"/>
    </xf>
    <xf numFmtId="164" fontId="18" fillId="0" borderId="0" xfId="1" applyNumberFormat="1" applyFont="1" applyFill="1" applyAlignment="1">
      <alignment horizontal="right"/>
    </xf>
    <xf numFmtId="44" fontId="18" fillId="0" borderId="5" xfId="0" applyNumberFormat="1" applyFont="1" applyBorder="1" applyAlignment="1">
      <alignment horizontal="right"/>
    </xf>
    <xf numFmtId="0" fontId="18" fillId="6" borderId="0" xfId="0" applyFont="1" applyFill="1"/>
    <xf numFmtId="49" fontId="16" fillId="6" borderId="0" xfId="0" applyNumberFormat="1" applyFont="1" applyFill="1" applyAlignment="1">
      <alignment horizontal="center"/>
    </xf>
    <xf numFmtId="0" fontId="16" fillId="6" borderId="5" xfId="0" applyFont="1" applyFill="1" applyBorder="1" applyAlignment="1">
      <alignment horizontal="center"/>
    </xf>
    <xf numFmtId="164" fontId="18" fillId="6" borderId="5" xfId="0" applyNumberFormat="1" applyFont="1" applyFill="1" applyBorder="1"/>
    <xf numFmtId="0" fontId="17" fillId="6" borderId="0" xfId="0" applyFont="1" applyFill="1" applyAlignment="1">
      <alignment horizontal="center"/>
    </xf>
    <xf numFmtId="0" fontId="17" fillId="6" borderId="0" xfId="0" applyFont="1" applyFill="1"/>
    <xf numFmtId="0" fontId="21" fillId="6" borderId="5" xfId="0" applyFont="1" applyFill="1" applyBorder="1" applyAlignment="1">
      <alignment horizontal="center"/>
    </xf>
    <xf numFmtId="0" fontId="37" fillId="6" borderId="0" xfId="0" applyFont="1" applyFill="1"/>
    <xf numFmtId="0" fontId="37" fillId="0" borderId="0" xfId="0" applyFont="1"/>
    <xf numFmtId="164" fontId="10" fillId="0" borderId="0" xfId="1" applyNumberFormat="1" applyFont="1" applyFill="1"/>
    <xf numFmtId="164" fontId="15" fillId="0" borderId="0" xfId="1" applyNumberFormat="1" applyFont="1" applyFill="1"/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5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23" fillId="0" borderId="5" xfId="0" applyFont="1" applyBorder="1" applyAlignment="1">
      <alignment horizontal="center" vertical="center"/>
    </xf>
    <xf numFmtId="44" fontId="21" fillId="5" borderId="5" xfId="0" applyNumberFormat="1" applyFont="1" applyFill="1" applyBorder="1" applyAlignment="1">
      <alignment horizontal="right"/>
    </xf>
    <xf numFmtId="44" fontId="21" fillId="0" borderId="4" xfId="1" applyFont="1" applyFill="1" applyBorder="1"/>
    <xf numFmtId="44" fontId="21" fillId="0" borderId="5" xfId="0" applyNumberFormat="1" applyFont="1" applyBorder="1" applyAlignment="1">
      <alignment vertical="center"/>
    </xf>
    <xf numFmtId="164" fontId="10" fillId="0" borderId="0" xfId="1" applyNumberFormat="1" applyFont="1" applyFill="1" applyAlignment="1">
      <alignment horizontal="right"/>
    </xf>
    <xf numFmtId="164" fontId="16" fillId="0" borderId="5" xfId="0" applyNumberFormat="1" applyFont="1" applyBorder="1"/>
    <xf numFmtId="0" fontId="16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164" fontId="16" fillId="0" borderId="0" xfId="0" quotePrefix="1" applyNumberFormat="1" applyFont="1" applyAlignment="1">
      <alignment horizontal="right"/>
    </xf>
    <xf numFmtId="164" fontId="16" fillId="0" borderId="0" xfId="1" applyNumberFormat="1" applyFont="1" applyFill="1" applyAlignment="1">
      <alignment horizontal="right"/>
    </xf>
    <xf numFmtId="0" fontId="17" fillId="5" borderId="4" xfId="0" applyFont="1" applyFill="1" applyBorder="1" applyAlignment="1">
      <alignment horizontal="center"/>
    </xf>
    <xf numFmtId="44" fontId="21" fillId="5" borderId="4" xfId="0" applyNumberFormat="1" applyFont="1" applyFill="1" applyBorder="1"/>
    <xf numFmtId="44" fontId="21" fillId="5" borderId="4" xfId="1" applyFont="1" applyFill="1" applyBorder="1"/>
    <xf numFmtId="0" fontId="28" fillId="0" borderId="0" xfId="0" applyFont="1" applyAlignment="1">
      <alignment horizontal="center"/>
    </xf>
    <xf numFmtId="44" fontId="17" fillId="5" borderId="1" xfId="0" applyNumberFormat="1" applyFont="1" applyFill="1" applyBorder="1"/>
    <xf numFmtId="44" fontId="17" fillId="5" borderId="5" xfId="0" applyNumberFormat="1" applyFont="1" applyFill="1" applyBorder="1"/>
    <xf numFmtId="164" fontId="10" fillId="0" borderId="4" xfId="0" applyNumberFormat="1" applyFont="1" applyBorder="1"/>
    <xf numFmtId="164" fontId="10" fillId="0" borderId="4" xfId="1" applyNumberFormat="1" applyFont="1" applyFill="1" applyBorder="1"/>
    <xf numFmtId="44" fontId="8" fillId="0" borderId="4" xfId="0" applyNumberFormat="1" applyFont="1" applyBorder="1"/>
    <xf numFmtId="0" fontId="22" fillId="0" borderId="0" xfId="0" applyFont="1" applyAlignment="1">
      <alignment horizontal="right"/>
    </xf>
    <xf numFmtId="164" fontId="21" fillId="0" borderId="4" xfId="0" applyNumberFormat="1" applyFont="1" applyBorder="1"/>
    <xf numFmtId="164" fontId="18" fillId="0" borderId="0" xfId="1" quotePrefix="1" applyNumberFormat="1" applyFont="1" applyFill="1" applyAlignment="1">
      <alignment horizontal="right"/>
    </xf>
    <xf numFmtId="44" fontId="21" fillId="0" borderId="9" xfId="0" applyNumberFormat="1" applyFont="1" applyBorder="1" applyAlignment="1">
      <alignment horizontal="center"/>
    </xf>
    <xf numFmtId="164" fontId="21" fillId="0" borderId="4" xfId="1" applyNumberFormat="1" applyFont="1" applyFill="1" applyBorder="1"/>
    <xf numFmtId="44" fontId="21" fillId="0" borderId="1" xfId="0" applyNumberFormat="1" applyFont="1" applyBorder="1" applyAlignment="1">
      <alignment horizontal="center"/>
    </xf>
    <xf numFmtId="0" fontId="17" fillId="5" borderId="5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64" fontId="16" fillId="0" borderId="0" xfId="1" applyNumberFormat="1" applyFont="1" applyFill="1"/>
    <xf numFmtId="44" fontId="18" fillId="0" borderId="4" xfId="1" applyFont="1" applyFill="1" applyBorder="1"/>
    <xf numFmtId="44" fontId="17" fillId="0" borderId="5" xfId="0" applyNumberFormat="1" applyFont="1" applyBorder="1" applyAlignment="1">
      <alignment vertical="center"/>
    </xf>
    <xf numFmtId="0" fontId="19" fillId="0" borderId="0" xfId="0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5" fillId="0" borderId="0" xfId="1" applyNumberFormat="1" applyFont="1" applyFill="1" applyAlignment="1">
      <alignment horizontal="right"/>
    </xf>
    <xf numFmtId="0" fontId="12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44" fontId="21" fillId="0" borderId="4" xfId="0" applyNumberFormat="1" applyFont="1" applyBorder="1" applyAlignment="1">
      <alignment horizontal="right"/>
    </xf>
    <xf numFmtId="44" fontId="18" fillId="6" borderId="0" xfId="0" applyNumberFormat="1" applyFont="1" applyFill="1"/>
    <xf numFmtId="44" fontId="18" fillId="6" borderId="5" xfId="0" applyNumberFormat="1" applyFont="1" applyFill="1" applyBorder="1"/>
    <xf numFmtId="44" fontId="16" fillId="0" borderId="5" xfId="0" applyNumberFormat="1" applyFont="1" applyBorder="1" applyAlignment="1">
      <alignment horizontal="right"/>
    </xf>
    <xf numFmtId="0" fontId="17" fillId="6" borderId="5" xfId="0" applyFont="1" applyFill="1" applyBorder="1" applyAlignment="1">
      <alignment horizontal="right"/>
    </xf>
    <xf numFmtId="0" fontId="16" fillId="7" borderId="5" xfId="0" applyFont="1" applyFill="1" applyBorder="1"/>
    <xf numFmtId="10" fontId="17" fillId="0" borderId="0" xfId="0" applyNumberFormat="1" applyFont="1" applyAlignment="1">
      <alignment horizontal="center"/>
    </xf>
    <xf numFmtId="44" fontId="16" fillId="5" borderId="5" xfId="0" applyNumberFormat="1" applyFont="1" applyFill="1" applyBorder="1" applyAlignment="1">
      <alignment horizontal="right"/>
    </xf>
    <xf numFmtId="0" fontId="16" fillId="6" borderId="0" xfId="0" applyFont="1" applyFill="1" applyAlignment="1">
      <alignment horizontal="center" wrapText="1"/>
    </xf>
    <xf numFmtId="44" fontId="16" fillId="6" borderId="0" xfId="0" applyNumberFormat="1" applyFont="1" applyFill="1"/>
    <xf numFmtId="44" fontId="16" fillId="6" borderId="0" xfId="1" applyFont="1" applyFill="1" applyBorder="1"/>
    <xf numFmtId="164" fontId="16" fillId="6" borderId="0" xfId="0" applyNumberFormat="1" applyFont="1" applyFill="1"/>
    <xf numFmtId="0" fontId="15" fillId="0" borderId="0" xfId="0" applyFont="1" applyAlignment="1">
      <alignment horizontal="center"/>
    </xf>
    <xf numFmtId="0" fontId="15" fillId="6" borderId="0" xfId="0" applyFont="1" applyFill="1"/>
    <xf numFmtId="0" fontId="5" fillId="6" borderId="0" xfId="0" applyFont="1" applyFill="1" applyAlignment="1">
      <alignment horizontal="center"/>
    </xf>
    <xf numFmtId="0" fontId="19" fillId="6" borderId="0" xfId="0" applyFont="1" applyFill="1" applyAlignment="1">
      <alignment horizontal="center" wrapText="1"/>
    </xf>
    <xf numFmtId="164" fontId="10" fillId="6" borderId="0" xfId="0" applyNumberFormat="1" applyFont="1" applyFill="1"/>
    <xf numFmtId="44" fontId="10" fillId="6" borderId="0" xfId="0" applyNumberFormat="1" applyFont="1" applyFill="1"/>
    <xf numFmtId="44" fontId="10" fillId="6" borderId="0" xfId="1" applyFont="1" applyFill="1" applyBorder="1"/>
    <xf numFmtId="0" fontId="16" fillId="0" borderId="0" xfId="0" applyFont="1" applyAlignment="1">
      <alignment horizontal="left"/>
    </xf>
    <xf numFmtId="49" fontId="15" fillId="0" borderId="0" xfId="0" applyNumberFormat="1" applyFont="1" applyAlignment="1">
      <alignment horizontal="right"/>
    </xf>
    <xf numFmtId="44" fontId="10" fillId="0" borderId="0" xfId="1" applyFont="1" applyFill="1"/>
    <xf numFmtId="44" fontId="38" fillId="0" borderId="0" xfId="1" applyFont="1" applyFill="1" applyBorder="1" applyAlignment="1">
      <alignment horizontal="center"/>
    </xf>
    <xf numFmtId="164" fontId="34" fillId="6" borderId="0" xfId="0" applyNumberFormat="1" applyFont="1" applyFill="1"/>
    <xf numFmtId="44" fontId="16" fillId="0" borderId="0" xfId="1" applyFont="1" applyFill="1" applyBorder="1" applyAlignment="1">
      <alignment horizontal="center"/>
    </xf>
    <xf numFmtId="44" fontId="5" fillId="0" borderId="0" xfId="1" applyFont="1" applyFill="1"/>
    <xf numFmtId="44" fontId="5" fillId="0" borderId="0" xfId="0" applyNumberFormat="1" applyFont="1"/>
    <xf numFmtId="164" fontId="12" fillId="3" borderId="2" xfId="0" applyNumberFormat="1" applyFont="1" applyFill="1" applyBorder="1" applyAlignment="1">
      <alignment horizontal="center" vertical="center" wrapText="1"/>
    </xf>
    <xf numFmtId="164" fontId="43" fillId="3" borderId="2" xfId="1" applyNumberFormat="1" applyFont="1" applyFill="1" applyBorder="1" applyAlignment="1">
      <alignment horizontal="center" vertical="center" wrapText="1"/>
    </xf>
    <xf numFmtId="164" fontId="42" fillId="3" borderId="2" xfId="1" applyNumberFormat="1" applyFont="1" applyFill="1" applyBorder="1" applyAlignment="1">
      <alignment horizontal="center" vertical="center"/>
    </xf>
    <xf numFmtId="164" fontId="43" fillId="3" borderId="2" xfId="1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6" fillId="0" borderId="0" xfId="2" applyFont="1" applyFill="1" applyBorder="1" applyAlignment="1">
      <alignment vertical="center"/>
    </xf>
    <xf numFmtId="0" fontId="7" fillId="0" borderId="10" xfId="0" applyFont="1" applyBorder="1"/>
    <xf numFmtId="0" fontId="7" fillId="0" borderId="0" xfId="0" applyFont="1"/>
    <xf numFmtId="0" fontId="34" fillId="5" borderId="5" xfId="0" applyFont="1" applyFill="1" applyBorder="1" applyAlignment="1">
      <alignment horizontal="center" wrapText="1"/>
    </xf>
    <xf numFmtId="0" fontId="34" fillId="0" borderId="5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 wrapText="1"/>
    </xf>
    <xf numFmtId="164" fontId="3" fillId="3" borderId="2" xfId="1" applyNumberFormat="1" applyFont="1" applyFill="1" applyBorder="1" applyAlignment="1">
      <alignment horizontal="center" vertical="center"/>
    </xf>
    <xf numFmtId="164" fontId="20" fillId="3" borderId="2" xfId="0" applyNumberFormat="1" applyFont="1" applyFill="1" applyBorder="1" applyAlignment="1">
      <alignment horizontal="center" vertical="center" wrapText="1"/>
    </xf>
    <xf numFmtId="0" fontId="34" fillId="5" borderId="5" xfId="0" applyFont="1" applyFill="1" applyBorder="1"/>
    <xf numFmtId="0" fontId="34" fillId="0" borderId="5" xfId="0" applyFont="1" applyBorder="1"/>
    <xf numFmtId="0" fontId="34" fillId="5" borderId="4" xfId="0" applyFont="1" applyFill="1" applyBorder="1" applyAlignment="1">
      <alignment horizontal="center" wrapText="1"/>
    </xf>
    <xf numFmtId="0" fontId="34" fillId="0" borderId="5" xfId="0" applyFont="1" applyBorder="1" applyAlignment="1">
      <alignment horizontal="left"/>
    </xf>
    <xf numFmtId="164" fontId="13" fillId="3" borderId="2" xfId="0" applyNumberFormat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wrapText="1"/>
    </xf>
    <xf numFmtId="0" fontId="34" fillId="5" borderId="5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9" fillId="5" borderId="5" xfId="0" applyFont="1" applyFill="1" applyBorder="1" applyAlignment="1">
      <alignment horizontal="center" wrapText="1"/>
    </xf>
    <xf numFmtId="164" fontId="10" fillId="0" borderId="0" xfId="0" applyNumberFormat="1" applyFont="1" applyAlignment="1">
      <alignment horizontal="center"/>
    </xf>
    <xf numFmtId="0" fontId="39" fillId="6" borderId="0" xfId="0" applyFont="1" applyFill="1"/>
    <xf numFmtId="44" fontId="10" fillId="0" borderId="0" xfId="1" applyFont="1" applyFill="1" applyBorder="1"/>
    <xf numFmtId="44" fontId="34" fillId="6" borderId="0" xfId="0" applyNumberFormat="1" applyFont="1" applyFill="1"/>
    <xf numFmtId="0" fontId="5" fillId="6" borderId="0" xfId="0" applyFont="1" applyFill="1"/>
    <xf numFmtId="44" fontId="5" fillId="0" borderId="0" xfId="1" applyFont="1" applyFill="1" applyBorder="1"/>
    <xf numFmtId="44" fontId="40" fillId="0" borderId="0" xfId="1" applyFont="1" applyFill="1" applyBorder="1" applyAlignment="1">
      <alignment horizontal="center"/>
    </xf>
    <xf numFmtId="164" fontId="40" fillId="6" borderId="0" xfId="0" applyNumberFormat="1" applyFont="1" applyFill="1"/>
    <xf numFmtId="0" fontId="34" fillId="6" borderId="5" xfId="0" applyFont="1" applyFill="1" applyBorder="1" applyAlignment="1">
      <alignment horizontal="center"/>
    </xf>
    <xf numFmtId="0" fontId="34" fillId="0" borderId="4" xfId="0" applyFont="1" applyBorder="1" applyAlignment="1">
      <alignment horizontal="center" wrapText="1"/>
    </xf>
    <xf numFmtId="0" fontId="44" fillId="0" borderId="0" xfId="0" applyFont="1" applyAlignment="1">
      <alignment horizontal="center" vertical="center"/>
    </xf>
    <xf numFmtId="0" fontId="45" fillId="0" borderId="0" xfId="2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top"/>
    </xf>
    <xf numFmtId="49" fontId="16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49" fontId="16" fillId="0" borderId="7" xfId="0" applyNumberFormat="1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6" fillId="6" borderId="5" xfId="0" applyFont="1" applyFill="1" applyBorder="1"/>
  </cellXfs>
  <cellStyles count="4">
    <cellStyle name="Bueno" xfId="2" builtinId="26"/>
    <cellStyle name="Moneda" xfId="1" builtinId="4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281666</xdr:colOff>
      <xdr:row>1</xdr:row>
      <xdr:rowOff>35518</xdr:rowOff>
    </xdr:from>
    <xdr:to>
      <xdr:col>2</xdr:col>
      <xdr:colOff>876300</xdr:colOff>
      <xdr:row>3</xdr:row>
      <xdr:rowOff>216896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65FA59-14B8-4105-9FC4-F5AA51900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16" y="292693"/>
          <a:ext cx="594634" cy="562378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17</xdr:row>
      <xdr:rowOff>41722</xdr:rowOff>
    </xdr:from>
    <xdr:to>
      <xdr:col>2</xdr:col>
      <xdr:colOff>847724</xdr:colOff>
      <xdr:row>20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3B7B23D-B94D-4B8A-909D-DB9A2229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" y="6642547"/>
          <a:ext cx="609599" cy="577403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38</xdr:row>
      <xdr:rowOff>33178</xdr:rowOff>
    </xdr:from>
    <xdr:to>
      <xdr:col>2</xdr:col>
      <xdr:colOff>695324</xdr:colOff>
      <xdr:row>41</xdr:row>
      <xdr:rowOff>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A05A91A-B8C6-4633-8632-B897BA8CE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16540003"/>
          <a:ext cx="609599" cy="576423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56</xdr:row>
      <xdr:rowOff>26924</xdr:rowOff>
    </xdr:from>
    <xdr:to>
      <xdr:col>2</xdr:col>
      <xdr:colOff>723900</xdr:colOff>
      <xdr:row>59</xdr:row>
      <xdr:rowOff>11720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F53777E-FE88-40BB-B8D1-3ACE76FBD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23896574"/>
          <a:ext cx="628649" cy="594396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71</xdr:row>
      <xdr:rowOff>39104</xdr:rowOff>
    </xdr:from>
    <xdr:to>
      <xdr:col>2</xdr:col>
      <xdr:colOff>790575</xdr:colOff>
      <xdr:row>73</xdr:row>
      <xdr:rowOff>216515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A9F777-E37E-4EAE-A2C4-9428428FD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4375" y="30376229"/>
          <a:ext cx="590550" cy="558411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87</xdr:row>
      <xdr:rowOff>8167</xdr:rowOff>
    </xdr:from>
    <xdr:to>
      <xdr:col>2</xdr:col>
      <xdr:colOff>895350</xdr:colOff>
      <xdr:row>89</xdr:row>
      <xdr:rowOff>221605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D7DCF4-8949-4784-816B-F491A3254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38803492"/>
          <a:ext cx="628650" cy="594438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314326</xdr:colOff>
      <xdr:row>106</xdr:row>
      <xdr:rowOff>9525</xdr:rowOff>
    </xdr:from>
    <xdr:to>
      <xdr:col>2</xdr:col>
      <xdr:colOff>923926</xdr:colOff>
      <xdr:row>108</xdr:row>
      <xdr:rowOff>204950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EA6B9C0-505D-4741-A22A-7088F8A49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8676" y="47901225"/>
          <a:ext cx="609600" cy="57642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125</xdr:row>
      <xdr:rowOff>24915</xdr:rowOff>
    </xdr:from>
    <xdr:to>
      <xdr:col>2</xdr:col>
      <xdr:colOff>885825</xdr:colOff>
      <xdr:row>128</xdr:row>
      <xdr:rowOff>747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8712F3A-A7D5-498E-A71E-B451EFD55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56727240"/>
          <a:ext cx="619125" cy="585432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145</xdr:row>
      <xdr:rowOff>12377</xdr:rowOff>
    </xdr:from>
    <xdr:to>
      <xdr:col>2</xdr:col>
      <xdr:colOff>790575</xdr:colOff>
      <xdr:row>147</xdr:row>
      <xdr:rowOff>216808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0A6184F-BB6F-4585-8DC1-AD063E216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5800" y="63820352"/>
          <a:ext cx="619125" cy="585431"/>
        </a:xfrm>
        <a:prstGeom prst="rect">
          <a:avLst/>
        </a:prstGeom>
      </xdr:spPr>
    </xdr:pic>
    <xdr:clientData/>
  </xdr:twoCellAnchor>
  <xdr:oneCellAnchor>
    <xdr:from>
      <xdr:col>2</xdr:col>
      <xdr:colOff>352425</xdr:colOff>
      <xdr:row>162</xdr:row>
      <xdr:rowOff>34019</xdr:rowOff>
    </xdr:from>
    <xdr:ext cx="590550" cy="558411"/>
    <xdr:pic>
      <xdr:nvPicPr>
        <xdr:cNvPr id="15" name="Imagen 14">
          <a:extLst>
            <a:ext uri="{FF2B5EF4-FFF2-40B4-BE49-F238E27FC236}">
              <a16:creationId xmlns:a16="http://schemas.microsoft.com/office/drawing/2014/main" id="{399CED71-46D8-44B2-AD13-E69B17091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775" y="70947644"/>
          <a:ext cx="590550" cy="558411"/>
        </a:xfrm>
        <a:prstGeom prst="rect">
          <a:avLst/>
        </a:prstGeom>
      </xdr:spPr>
    </xdr:pic>
    <xdr:clientData/>
  </xdr:oneCellAnchor>
  <xdr:oneCellAnchor>
    <xdr:from>
      <xdr:col>2</xdr:col>
      <xdr:colOff>390526</xdr:colOff>
      <xdr:row>179</xdr:row>
      <xdr:rowOff>21902</xdr:rowOff>
    </xdr:from>
    <xdr:ext cx="600074" cy="567417"/>
    <xdr:pic>
      <xdr:nvPicPr>
        <xdr:cNvPr id="17" name="Imagen 16">
          <a:extLst>
            <a:ext uri="{FF2B5EF4-FFF2-40B4-BE49-F238E27FC236}">
              <a16:creationId xmlns:a16="http://schemas.microsoft.com/office/drawing/2014/main" id="{FF236F29-2AE3-4A6C-B4D1-A2258A922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4876" y="77641127"/>
          <a:ext cx="600074" cy="567417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196</xdr:row>
      <xdr:rowOff>40952</xdr:rowOff>
    </xdr:from>
    <xdr:ext cx="609600" cy="576425"/>
    <xdr:pic>
      <xdr:nvPicPr>
        <xdr:cNvPr id="18" name="Imagen 17">
          <a:extLst>
            <a:ext uri="{FF2B5EF4-FFF2-40B4-BE49-F238E27FC236}">
              <a16:creationId xmlns:a16="http://schemas.microsoft.com/office/drawing/2014/main" id="{BB2A2A8F-844E-4800-825D-FAFF5AB0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8200" y="83994302"/>
          <a:ext cx="609600" cy="576425"/>
        </a:xfrm>
        <a:prstGeom prst="rect">
          <a:avLst/>
        </a:prstGeom>
      </xdr:spPr>
    </xdr:pic>
    <xdr:clientData/>
  </xdr:oneCellAnchor>
  <xdr:oneCellAnchor>
    <xdr:from>
      <xdr:col>2</xdr:col>
      <xdr:colOff>285751</xdr:colOff>
      <xdr:row>216</xdr:row>
      <xdr:rowOff>40952</xdr:rowOff>
    </xdr:from>
    <xdr:ext cx="621522" cy="587698"/>
    <xdr:pic>
      <xdr:nvPicPr>
        <xdr:cNvPr id="19" name="Imagen 18">
          <a:extLst>
            <a:ext uri="{FF2B5EF4-FFF2-40B4-BE49-F238E27FC236}">
              <a16:creationId xmlns:a16="http://schemas.microsoft.com/office/drawing/2014/main" id="{A6DEDBD5-7FD4-4813-8F97-DAE037ACA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0101" y="92928752"/>
          <a:ext cx="621522" cy="587698"/>
        </a:xfrm>
        <a:prstGeom prst="rect">
          <a:avLst/>
        </a:prstGeom>
      </xdr:spPr>
    </xdr:pic>
    <xdr:clientData/>
  </xdr:oneCellAnchor>
  <xdr:oneCellAnchor>
    <xdr:from>
      <xdr:col>2</xdr:col>
      <xdr:colOff>676275</xdr:colOff>
      <xdr:row>233</xdr:row>
      <xdr:rowOff>171450</xdr:rowOff>
    </xdr:from>
    <xdr:ext cx="595211" cy="562819"/>
    <xdr:pic>
      <xdr:nvPicPr>
        <xdr:cNvPr id="20" name="Imagen 19">
          <a:extLst>
            <a:ext uri="{FF2B5EF4-FFF2-40B4-BE49-F238E27FC236}">
              <a16:creationId xmlns:a16="http://schemas.microsoft.com/office/drawing/2014/main" id="{B51EECD9-D93F-443D-9768-8DBA9E01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8725" y="85696425"/>
          <a:ext cx="595211" cy="562819"/>
        </a:xfrm>
        <a:prstGeom prst="rect">
          <a:avLst/>
        </a:prstGeom>
      </xdr:spPr>
    </xdr:pic>
    <xdr:clientData/>
  </xdr:oneCellAnchor>
  <xdr:oneCellAnchor>
    <xdr:from>
      <xdr:col>2</xdr:col>
      <xdr:colOff>322549</xdr:colOff>
      <xdr:row>259</xdr:row>
      <xdr:rowOff>12377</xdr:rowOff>
    </xdr:from>
    <xdr:ext cx="601376" cy="568648"/>
    <xdr:pic>
      <xdr:nvPicPr>
        <xdr:cNvPr id="22" name="Imagen 21">
          <a:extLst>
            <a:ext uri="{FF2B5EF4-FFF2-40B4-BE49-F238E27FC236}">
              <a16:creationId xmlns:a16="http://schemas.microsoft.com/office/drawing/2014/main" id="{5094CDB7-7938-48FB-8B3C-06E202530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6899" y="113217002"/>
          <a:ext cx="601376" cy="568648"/>
        </a:xfrm>
        <a:prstGeom prst="rect">
          <a:avLst/>
        </a:prstGeom>
      </xdr:spPr>
    </xdr:pic>
    <xdr:clientData/>
  </xdr:oneCellAnchor>
  <xdr:oneCellAnchor>
    <xdr:from>
      <xdr:col>2</xdr:col>
      <xdr:colOff>285750</xdr:colOff>
      <xdr:row>278</xdr:row>
      <xdr:rowOff>21902</xdr:rowOff>
    </xdr:from>
    <xdr:ext cx="657225" cy="621458"/>
    <xdr:pic>
      <xdr:nvPicPr>
        <xdr:cNvPr id="23" name="Imagen 22">
          <a:extLst>
            <a:ext uri="{FF2B5EF4-FFF2-40B4-BE49-F238E27FC236}">
              <a16:creationId xmlns:a16="http://schemas.microsoft.com/office/drawing/2014/main" id="{B1D40A1E-E763-462A-8D99-395D9E1DC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0100" y="119332052"/>
          <a:ext cx="657225" cy="621458"/>
        </a:xfrm>
        <a:prstGeom prst="rect">
          <a:avLst/>
        </a:prstGeom>
      </xdr:spPr>
    </xdr:pic>
    <xdr:clientData/>
  </xdr:oneCellAnchor>
  <xdr:oneCellAnchor>
    <xdr:from>
      <xdr:col>2</xdr:col>
      <xdr:colOff>291782</xdr:colOff>
      <xdr:row>310</xdr:row>
      <xdr:rowOff>12377</xdr:rowOff>
    </xdr:from>
    <xdr:ext cx="641668" cy="606748"/>
    <xdr:pic>
      <xdr:nvPicPr>
        <xdr:cNvPr id="27" name="Imagen 26">
          <a:extLst>
            <a:ext uri="{FF2B5EF4-FFF2-40B4-BE49-F238E27FC236}">
              <a16:creationId xmlns:a16="http://schemas.microsoft.com/office/drawing/2014/main" id="{BD8E2C64-4F38-4076-B692-306F204DD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6132" y="131886002"/>
          <a:ext cx="641668" cy="606748"/>
        </a:xfrm>
        <a:prstGeom prst="rect">
          <a:avLst/>
        </a:prstGeom>
      </xdr:spPr>
    </xdr:pic>
    <xdr:clientData/>
  </xdr:oneCellAnchor>
  <xdr:oneCellAnchor>
    <xdr:from>
      <xdr:col>2</xdr:col>
      <xdr:colOff>379151</xdr:colOff>
      <xdr:row>328</xdr:row>
      <xdr:rowOff>12377</xdr:rowOff>
    </xdr:from>
    <xdr:ext cx="611449" cy="578173"/>
    <xdr:pic>
      <xdr:nvPicPr>
        <xdr:cNvPr id="28" name="Imagen 27">
          <a:extLst>
            <a:ext uri="{FF2B5EF4-FFF2-40B4-BE49-F238E27FC236}">
              <a16:creationId xmlns:a16="http://schemas.microsoft.com/office/drawing/2014/main" id="{7192873A-8DCA-40DC-8B5F-1F408B9C2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3501" y="138258227"/>
          <a:ext cx="611449" cy="578173"/>
        </a:xfrm>
        <a:prstGeom prst="rect">
          <a:avLst/>
        </a:prstGeom>
      </xdr:spPr>
    </xdr:pic>
    <xdr:clientData/>
  </xdr:oneCellAnchor>
  <xdr:oneCellAnchor>
    <xdr:from>
      <xdr:col>2</xdr:col>
      <xdr:colOff>371475</xdr:colOff>
      <xdr:row>345</xdr:row>
      <xdr:rowOff>12377</xdr:rowOff>
    </xdr:from>
    <xdr:ext cx="619125" cy="585431"/>
    <xdr:pic>
      <xdr:nvPicPr>
        <xdr:cNvPr id="29" name="Imagen 28">
          <a:extLst>
            <a:ext uri="{FF2B5EF4-FFF2-40B4-BE49-F238E27FC236}">
              <a16:creationId xmlns:a16="http://schemas.microsoft.com/office/drawing/2014/main" id="{839DAA5D-ADC5-41FE-897A-86C69B97A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5825" y="142401602"/>
          <a:ext cx="619125" cy="585431"/>
        </a:xfrm>
        <a:prstGeom prst="rect">
          <a:avLst/>
        </a:prstGeom>
      </xdr:spPr>
    </xdr:pic>
    <xdr:clientData/>
  </xdr:oneCellAnchor>
  <xdr:oneCellAnchor>
    <xdr:from>
      <xdr:col>2</xdr:col>
      <xdr:colOff>369626</xdr:colOff>
      <xdr:row>365</xdr:row>
      <xdr:rowOff>21902</xdr:rowOff>
    </xdr:from>
    <xdr:ext cx="611449" cy="578173"/>
    <xdr:pic>
      <xdr:nvPicPr>
        <xdr:cNvPr id="30" name="Imagen 29">
          <a:extLst>
            <a:ext uri="{FF2B5EF4-FFF2-40B4-BE49-F238E27FC236}">
              <a16:creationId xmlns:a16="http://schemas.microsoft.com/office/drawing/2014/main" id="{AA72035F-69D4-4FE8-861A-4905678D5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3976" y="147840377"/>
          <a:ext cx="611449" cy="578173"/>
        </a:xfrm>
        <a:prstGeom prst="rect">
          <a:avLst/>
        </a:prstGeom>
      </xdr:spPr>
    </xdr:pic>
    <xdr:clientData/>
  </xdr:oneCellAnchor>
  <xdr:oneCellAnchor>
    <xdr:from>
      <xdr:col>2</xdr:col>
      <xdr:colOff>370174</xdr:colOff>
      <xdr:row>383</xdr:row>
      <xdr:rowOff>31427</xdr:rowOff>
    </xdr:from>
    <xdr:ext cx="601376" cy="568648"/>
    <xdr:pic>
      <xdr:nvPicPr>
        <xdr:cNvPr id="31" name="Imagen 30">
          <a:extLst>
            <a:ext uri="{FF2B5EF4-FFF2-40B4-BE49-F238E27FC236}">
              <a16:creationId xmlns:a16="http://schemas.microsoft.com/office/drawing/2014/main" id="{57D04C2B-FD20-4E69-A39D-BCE49866B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4524" y="154136402"/>
          <a:ext cx="601376" cy="568648"/>
        </a:xfrm>
        <a:prstGeom prst="rect">
          <a:avLst/>
        </a:prstGeom>
      </xdr:spPr>
    </xdr:pic>
    <xdr:clientData/>
  </xdr:oneCellAnchor>
  <xdr:oneCellAnchor>
    <xdr:from>
      <xdr:col>2</xdr:col>
      <xdr:colOff>400050</xdr:colOff>
      <xdr:row>402</xdr:row>
      <xdr:rowOff>21902</xdr:rowOff>
    </xdr:from>
    <xdr:ext cx="590550" cy="558412"/>
    <xdr:pic>
      <xdr:nvPicPr>
        <xdr:cNvPr id="32" name="Imagen 31">
          <a:extLst>
            <a:ext uri="{FF2B5EF4-FFF2-40B4-BE49-F238E27FC236}">
              <a16:creationId xmlns:a16="http://schemas.microsoft.com/office/drawing/2014/main" id="{E8C0FE12-DB5B-45B9-A6E6-6DE49A1E5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0" y="158441702"/>
          <a:ext cx="590550" cy="558412"/>
        </a:xfrm>
        <a:prstGeom prst="rect">
          <a:avLst/>
        </a:prstGeom>
      </xdr:spPr>
    </xdr:pic>
    <xdr:clientData/>
  </xdr:oneCellAnchor>
  <xdr:oneCellAnchor>
    <xdr:from>
      <xdr:col>2</xdr:col>
      <xdr:colOff>313024</xdr:colOff>
      <xdr:row>420</xdr:row>
      <xdr:rowOff>21902</xdr:rowOff>
    </xdr:from>
    <xdr:ext cx="601376" cy="568648"/>
    <xdr:pic>
      <xdr:nvPicPr>
        <xdr:cNvPr id="33" name="Imagen 32">
          <a:extLst>
            <a:ext uri="{FF2B5EF4-FFF2-40B4-BE49-F238E27FC236}">
              <a16:creationId xmlns:a16="http://schemas.microsoft.com/office/drawing/2014/main" id="{1942A18D-7263-4D48-A346-D819C176A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7374" y="165128252"/>
          <a:ext cx="601376" cy="568648"/>
        </a:xfrm>
        <a:prstGeom prst="rect">
          <a:avLst/>
        </a:prstGeom>
      </xdr:spPr>
    </xdr:pic>
    <xdr:clientData/>
  </xdr:oneCellAnchor>
  <xdr:oneCellAnchor>
    <xdr:from>
      <xdr:col>2</xdr:col>
      <xdr:colOff>352425</xdr:colOff>
      <xdr:row>439</xdr:row>
      <xdr:rowOff>31427</xdr:rowOff>
    </xdr:from>
    <xdr:ext cx="628650" cy="594438"/>
    <xdr:pic>
      <xdr:nvPicPr>
        <xdr:cNvPr id="34" name="Imagen 33">
          <a:extLst>
            <a:ext uri="{FF2B5EF4-FFF2-40B4-BE49-F238E27FC236}">
              <a16:creationId xmlns:a16="http://schemas.microsoft.com/office/drawing/2014/main" id="{4A352BE4-FDCF-4C9D-B249-0C998EE7F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775" y="171510002"/>
          <a:ext cx="628650" cy="594438"/>
        </a:xfrm>
        <a:prstGeom prst="rect">
          <a:avLst/>
        </a:prstGeom>
      </xdr:spPr>
    </xdr:pic>
    <xdr:clientData/>
  </xdr:oneCellAnchor>
  <xdr:oneCellAnchor>
    <xdr:from>
      <xdr:col>2</xdr:col>
      <xdr:colOff>314325</xdr:colOff>
      <xdr:row>457</xdr:row>
      <xdr:rowOff>21902</xdr:rowOff>
    </xdr:from>
    <xdr:ext cx="619125" cy="585431"/>
    <xdr:pic>
      <xdr:nvPicPr>
        <xdr:cNvPr id="35" name="Imagen 34">
          <a:extLst>
            <a:ext uri="{FF2B5EF4-FFF2-40B4-BE49-F238E27FC236}">
              <a16:creationId xmlns:a16="http://schemas.microsoft.com/office/drawing/2014/main" id="{B18B1747-2B8E-43D9-AB71-8164872D3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8675" y="179577677"/>
          <a:ext cx="619125" cy="585431"/>
        </a:xfrm>
        <a:prstGeom prst="rect">
          <a:avLst/>
        </a:prstGeom>
      </xdr:spPr>
    </xdr:pic>
    <xdr:clientData/>
  </xdr:oneCellAnchor>
  <xdr:oneCellAnchor>
    <xdr:from>
      <xdr:col>2</xdr:col>
      <xdr:colOff>360649</xdr:colOff>
      <xdr:row>497</xdr:row>
      <xdr:rowOff>31427</xdr:rowOff>
    </xdr:from>
    <xdr:ext cx="601376" cy="568648"/>
    <xdr:pic>
      <xdr:nvPicPr>
        <xdr:cNvPr id="36" name="Imagen 35">
          <a:extLst>
            <a:ext uri="{FF2B5EF4-FFF2-40B4-BE49-F238E27FC236}">
              <a16:creationId xmlns:a16="http://schemas.microsoft.com/office/drawing/2014/main" id="{DBAEC1D2-7031-4B38-A890-50C3CDF1E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4999" y="202790102"/>
          <a:ext cx="601376" cy="568648"/>
        </a:xfrm>
        <a:prstGeom prst="rect">
          <a:avLst/>
        </a:prstGeom>
      </xdr:spPr>
    </xdr:pic>
    <xdr:clientData/>
  </xdr:oneCellAnchor>
  <xdr:oneCellAnchor>
    <xdr:from>
      <xdr:col>2</xdr:col>
      <xdr:colOff>342900</xdr:colOff>
      <xdr:row>521</xdr:row>
      <xdr:rowOff>21902</xdr:rowOff>
    </xdr:from>
    <xdr:ext cx="609600" cy="576425"/>
    <xdr:pic>
      <xdr:nvPicPr>
        <xdr:cNvPr id="38" name="Imagen 37">
          <a:extLst>
            <a:ext uri="{FF2B5EF4-FFF2-40B4-BE49-F238E27FC236}">
              <a16:creationId xmlns:a16="http://schemas.microsoft.com/office/drawing/2014/main" id="{B72804EC-D0C7-4D42-91EC-F2EF95549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7250" y="211515002"/>
          <a:ext cx="609600" cy="576425"/>
        </a:xfrm>
        <a:prstGeom prst="rect">
          <a:avLst/>
        </a:prstGeom>
      </xdr:spPr>
    </xdr:pic>
    <xdr:clientData/>
  </xdr:oneCellAnchor>
  <xdr:oneCellAnchor>
    <xdr:from>
      <xdr:col>2</xdr:col>
      <xdr:colOff>360649</xdr:colOff>
      <xdr:row>545</xdr:row>
      <xdr:rowOff>12377</xdr:rowOff>
    </xdr:from>
    <xdr:ext cx="601376" cy="568648"/>
    <xdr:pic>
      <xdr:nvPicPr>
        <xdr:cNvPr id="39" name="Imagen 38">
          <a:extLst>
            <a:ext uri="{FF2B5EF4-FFF2-40B4-BE49-F238E27FC236}">
              <a16:creationId xmlns:a16="http://schemas.microsoft.com/office/drawing/2014/main" id="{A97822BC-7B99-423D-884B-E5B0470BE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4999" y="215782202"/>
          <a:ext cx="601376" cy="568648"/>
        </a:xfrm>
        <a:prstGeom prst="rect">
          <a:avLst/>
        </a:prstGeom>
      </xdr:spPr>
    </xdr:pic>
    <xdr:clientData/>
  </xdr:oneCellAnchor>
  <xdr:oneCellAnchor>
    <xdr:from>
      <xdr:col>2</xdr:col>
      <xdr:colOff>361950</xdr:colOff>
      <xdr:row>566</xdr:row>
      <xdr:rowOff>31427</xdr:rowOff>
    </xdr:from>
    <xdr:ext cx="609600" cy="576425"/>
    <xdr:pic>
      <xdr:nvPicPr>
        <xdr:cNvPr id="40" name="Imagen 39">
          <a:extLst>
            <a:ext uri="{FF2B5EF4-FFF2-40B4-BE49-F238E27FC236}">
              <a16:creationId xmlns:a16="http://schemas.microsoft.com/office/drawing/2014/main" id="{6E376BFE-1000-4C0B-B82C-4C1D13FA2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6300" y="220135127"/>
          <a:ext cx="609600" cy="576425"/>
        </a:xfrm>
        <a:prstGeom prst="rect">
          <a:avLst/>
        </a:prstGeom>
      </xdr:spPr>
    </xdr:pic>
    <xdr:clientData/>
  </xdr:oneCellAnchor>
  <xdr:oneCellAnchor>
    <xdr:from>
      <xdr:col>2</xdr:col>
      <xdr:colOff>352425</xdr:colOff>
      <xdr:row>595</xdr:row>
      <xdr:rowOff>31427</xdr:rowOff>
    </xdr:from>
    <xdr:ext cx="619125" cy="585431"/>
    <xdr:pic>
      <xdr:nvPicPr>
        <xdr:cNvPr id="41" name="Imagen 40">
          <a:extLst>
            <a:ext uri="{FF2B5EF4-FFF2-40B4-BE49-F238E27FC236}">
              <a16:creationId xmlns:a16="http://schemas.microsoft.com/office/drawing/2014/main" id="{EA7E1260-9264-4625-BF7A-1D9A1E1CC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775" y="223773677"/>
          <a:ext cx="619125" cy="585431"/>
        </a:xfrm>
        <a:prstGeom prst="rect">
          <a:avLst/>
        </a:prstGeom>
      </xdr:spPr>
    </xdr:pic>
    <xdr:clientData/>
  </xdr:oneCellAnchor>
  <xdr:oneCellAnchor>
    <xdr:from>
      <xdr:col>2</xdr:col>
      <xdr:colOff>324194</xdr:colOff>
      <xdr:row>615</xdr:row>
      <xdr:rowOff>32465</xdr:rowOff>
    </xdr:from>
    <xdr:ext cx="590206" cy="558086"/>
    <xdr:pic>
      <xdr:nvPicPr>
        <xdr:cNvPr id="42" name="Imagen 41">
          <a:extLst>
            <a:ext uri="{FF2B5EF4-FFF2-40B4-BE49-F238E27FC236}">
              <a16:creationId xmlns:a16="http://schemas.microsoft.com/office/drawing/2014/main" id="{2D45F204-0DD5-452A-9DB4-B0B86E3C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8544" y="229499240"/>
          <a:ext cx="590206" cy="558086"/>
        </a:xfrm>
        <a:prstGeom prst="rect">
          <a:avLst/>
        </a:prstGeom>
      </xdr:spPr>
    </xdr:pic>
    <xdr:clientData/>
  </xdr:oneCellAnchor>
  <xdr:oneCellAnchor>
    <xdr:from>
      <xdr:col>2</xdr:col>
      <xdr:colOff>314325</xdr:colOff>
      <xdr:row>633</xdr:row>
      <xdr:rowOff>12377</xdr:rowOff>
    </xdr:from>
    <xdr:ext cx="638175" cy="603445"/>
    <xdr:pic>
      <xdr:nvPicPr>
        <xdr:cNvPr id="43" name="Imagen 42">
          <a:extLst>
            <a:ext uri="{FF2B5EF4-FFF2-40B4-BE49-F238E27FC236}">
              <a16:creationId xmlns:a16="http://schemas.microsoft.com/office/drawing/2014/main" id="{B0C9083F-9418-4486-A0B5-7298476EE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8675" y="234108302"/>
          <a:ext cx="638175" cy="603445"/>
        </a:xfrm>
        <a:prstGeom prst="rect">
          <a:avLst/>
        </a:prstGeom>
      </xdr:spPr>
    </xdr:pic>
    <xdr:clientData/>
  </xdr:oneCellAnchor>
  <xdr:oneCellAnchor>
    <xdr:from>
      <xdr:col>2</xdr:col>
      <xdr:colOff>314326</xdr:colOff>
      <xdr:row>652</xdr:row>
      <xdr:rowOff>21902</xdr:rowOff>
    </xdr:from>
    <xdr:ext cx="609600" cy="576425"/>
    <xdr:pic>
      <xdr:nvPicPr>
        <xdr:cNvPr id="45" name="Imagen 44">
          <a:extLst>
            <a:ext uri="{FF2B5EF4-FFF2-40B4-BE49-F238E27FC236}">
              <a16:creationId xmlns:a16="http://schemas.microsoft.com/office/drawing/2014/main" id="{C2757D3D-7831-4EF6-8141-59612DFC5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8676" y="237804002"/>
          <a:ext cx="609600" cy="576425"/>
        </a:xfrm>
        <a:prstGeom prst="rect">
          <a:avLst/>
        </a:prstGeom>
      </xdr:spPr>
    </xdr:pic>
    <xdr:clientData/>
  </xdr:oneCellAnchor>
  <xdr:oneCellAnchor>
    <xdr:from>
      <xdr:col>2</xdr:col>
      <xdr:colOff>361950</xdr:colOff>
      <xdr:row>674</xdr:row>
      <xdr:rowOff>31427</xdr:rowOff>
    </xdr:from>
    <xdr:ext cx="619125" cy="585432"/>
    <xdr:pic>
      <xdr:nvPicPr>
        <xdr:cNvPr id="46" name="Imagen 45">
          <a:extLst>
            <a:ext uri="{FF2B5EF4-FFF2-40B4-BE49-F238E27FC236}">
              <a16:creationId xmlns:a16="http://schemas.microsoft.com/office/drawing/2014/main" id="{66E59218-4F29-4BA6-967B-5DABF3E85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6300" y="240813902"/>
          <a:ext cx="619125" cy="585432"/>
        </a:xfrm>
        <a:prstGeom prst="rect">
          <a:avLst/>
        </a:prstGeom>
      </xdr:spPr>
    </xdr:pic>
    <xdr:clientData/>
  </xdr:oneCellAnchor>
  <xdr:oneCellAnchor>
    <xdr:from>
      <xdr:col>2</xdr:col>
      <xdr:colOff>333375</xdr:colOff>
      <xdr:row>692</xdr:row>
      <xdr:rowOff>31427</xdr:rowOff>
    </xdr:from>
    <xdr:ext cx="611449" cy="578173"/>
    <xdr:pic>
      <xdr:nvPicPr>
        <xdr:cNvPr id="47" name="Imagen 46">
          <a:extLst>
            <a:ext uri="{FF2B5EF4-FFF2-40B4-BE49-F238E27FC236}">
              <a16:creationId xmlns:a16="http://schemas.microsoft.com/office/drawing/2014/main" id="{33A7D705-7898-4AB2-AF86-BFE746425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7725" y="244309577"/>
          <a:ext cx="611449" cy="578173"/>
        </a:xfrm>
        <a:prstGeom prst="rect">
          <a:avLst/>
        </a:prstGeom>
      </xdr:spPr>
    </xdr:pic>
    <xdr:clientData/>
  </xdr:oneCellAnchor>
  <xdr:oneCellAnchor>
    <xdr:from>
      <xdr:col>2</xdr:col>
      <xdr:colOff>295275</xdr:colOff>
      <xdr:row>712</xdr:row>
      <xdr:rowOff>31427</xdr:rowOff>
    </xdr:from>
    <xdr:ext cx="657225" cy="621458"/>
    <xdr:pic>
      <xdr:nvPicPr>
        <xdr:cNvPr id="48" name="Imagen 47">
          <a:extLst>
            <a:ext uri="{FF2B5EF4-FFF2-40B4-BE49-F238E27FC236}">
              <a16:creationId xmlns:a16="http://schemas.microsoft.com/office/drawing/2014/main" id="{BAABB3F1-916A-40F1-8296-157A0E8B5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9625" y="248310077"/>
          <a:ext cx="657225" cy="621458"/>
        </a:xfrm>
        <a:prstGeom prst="rect">
          <a:avLst/>
        </a:prstGeom>
      </xdr:spPr>
    </xdr:pic>
    <xdr:clientData/>
  </xdr:oneCellAnchor>
  <xdr:oneCellAnchor>
    <xdr:from>
      <xdr:col>2</xdr:col>
      <xdr:colOff>295275</xdr:colOff>
      <xdr:row>736</xdr:row>
      <xdr:rowOff>21901</xdr:rowOff>
    </xdr:from>
    <xdr:ext cx="657226" cy="621459"/>
    <xdr:pic>
      <xdr:nvPicPr>
        <xdr:cNvPr id="49" name="Imagen 48">
          <a:extLst>
            <a:ext uri="{FF2B5EF4-FFF2-40B4-BE49-F238E27FC236}">
              <a16:creationId xmlns:a16="http://schemas.microsoft.com/office/drawing/2014/main" id="{6435C4D2-949A-47C9-883E-D04ACA489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9625" y="256711126"/>
          <a:ext cx="657226" cy="621459"/>
        </a:xfrm>
        <a:prstGeom prst="rect">
          <a:avLst/>
        </a:prstGeom>
      </xdr:spPr>
    </xdr:pic>
    <xdr:clientData/>
  </xdr:oneCellAnchor>
  <xdr:oneCellAnchor>
    <xdr:from>
      <xdr:col>2</xdr:col>
      <xdr:colOff>371476</xdr:colOff>
      <xdr:row>756</xdr:row>
      <xdr:rowOff>21902</xdr:rowOff>
    </xdr:from>
    <xdr:ext cx="591302" cy="559123"/>
    <xdr:pic>
      <xdr:nvPicPr>
        <xdr:cNvPr id="50" name="Imagen 49">
          <a:extLst>
            <a:ext uri="{FF2B5EF4-FFF2-40B4-BE49-F238E27FC236}">
              <a16:creationId xmlns:a16="http://schemas.microsoft.com/office/drawing/2014/main" id="{4A272565-DD93-4329-8617-488F54839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5826" y="260473502"/>
          <a:ext cx="591302" cy="559123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775</xdr:row>
      <xdr:rowOff>21902</xdr:rowOff>
    </xdr:from>
    <xdr:ext cx="638175" cy="603445"/>
    <xdr:pic>
      <xdr:nvPicPr>
        <xdr:cNvPr id="51" name="Imagen 50">
          <a:extLst>
            <a:ext uri="{FF2B5EF4-FFF2-40B4-BE49-F238E27FC236}">
              <a16:creationId xmlns:a16="http://schemas.microsoft.com/office/drawing/2014/main" id="{21F44AB1-1DC3-4C01-838F-898C26970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8200" y="266188502"/>
          <a:ext cx="638175" cy="603445"/>
        </a:xfrm>
        <a:prstGeom prst="rect">
          <a:avLst/>
        </a:prstGeom>
      </xdr:spPr>
    </xdr:pic>
    <xdr:clientData/>
  </xdr:oneCellAnchor>
  <xdr:oneCellAnchor>
    <xdr:from>
      <xdr:col>2</xdr:col>
      <xdr:colOff>238126</xdr:colOff>
      <xdr:row>857</xdr:row>
      <xdr:rowOff>21902</xdr:rowOff>
    </xdr:from>
    <xdr:ext cx="621522" cy="587698"/>
    <xdr:pic>
      <xdr:nvPicPr>
        <xdr:cNvPr id="52" name="Imagen 51">
          <a:extLst>
            <a:ext uri="{FF2B5EF4-FFF2-40B4-BE49-F238E27FC236}">
              <a16:creationId xmlns:a16="http://schemas.microsoft.com/office/drawing/2014/main" id="{143C3D4A-AA2C-4505-AE6D-0EE39253F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2476" y="300326102"/>
          <a:ext cx="621522" cy="5876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6"/>
  <sheetViews>
    <sheetView tabSelected="1" view="pageLayout" topLeftCell="A442" zoomScaleNormal="100" workbookViewId="0">
      <selection activeCell="C487" sqref="C487"/>
    </sheetView>
  </sheetViews>
  <sheetFormatPr baseColWidth="10" defaultColWidth="11.42578125" defaultRowHeight="11.25" x14ac:dyDescent="0.2"/>
  <cols>
    <col min="1" max="1" width="3.85546875" style="4" customWidth="1"/>
    <col min="2" max="2" width="3.85546875" style="7" customWidth="1"/>
    <col min="3" max="3" width="30.85546875" style="8" customWidth="1"/>
    <col min="4" max="4" width="22.7109375" style="4" customWidth="1"/>
    <col min="5" max="5" width="14" style="8" customWidth="1"/>
    <col min="6" max="7" width="12.7109375" style="4" customWidth="1"/>
    <col min="8" max="8" width="10.140625" style="9" customWidth="1"/>
    <col min="9" max="9" width="13" style="4" customWidth="1"/>
    <col min="10" max="10" width="34.85546875" style="4" customWidth="1"/>
    <col min="11" max="16384" width="11.42578125" style="4"/>
  </cols>
  <sheetData>
    <row r="1" spans="1:9" ht="20.25" customHeight="1" x14ac:dyDescent="0.25">
      <c r="A1" s="1"/>
      <c r="B1" s="2"/>
      <c r="C1" s="3"/>
      <c r="E1" s="3" t="s">
        <v>0</v>
      </c>
      <c r="H1" s="5"/>
      <c r="I1" s="3"/>
    </row>
    <row r="2" spans="1:9" ht="15" customHeight="1" x14ac:dyDescent="0.25">
      <c r="A2" s="1"/>
      <c r="B2" s="2"/>
      <c r="C2" s="305" t="s">
        <v>672</v>
      </c>
      <c r="D2" s="305"/>
      <c r="E2" s="305"/>
      <c r="F2" s="305"/>
      <c r="G2" s="305"/>
      <c r="H2" s="305"/>
      <c r="I2" s="305"/>
    </row>
    <row r="3" spans="1:9" ht="15" customHeight="1" x14ac:dyDescent="0.25">
      <c r="A3" s="1"/>
      <c r="B3" s="2"/>
      <c r="C3" s="305"/>
      <c r="D3" s="305"/>
      <c r="E3" s="305"/>
      <c r="F3" s="305"/>
      <c r="G3" s="305"/>
      <c r="H3" s="305"/>
      <c r="I3" s="305"/>
    </row>
    <row r="4" spans="1:9" ht="18" customHeight="1" x14ac:dyDescent="0.2">
      <c r="C4" s="306" t="s">
        <v>1</v>
      </c>
      <c r="D4" s="306"/>
      <c r="E4" s="306"/>
      <c r="F4" s="306"/>
      <c r="G4" s="306"/>
      <c r="H4" s="306"/>
      <c r="I4" s="306"/>
    </row>
    <row r="5" spans="1:9" ht="20.100000000000001" customHeight="1" x14ac:dyDescent="0.2">
      <c r="C5" s="304" t="s">
        <v>674</v>
      </c>
      <c r="D5" s="304"/>
      <c r="E5" s="304"/>
      <c r="F5" s="304"/>
      <c r="G5" s="304"/>
      <c r="H5" s="304"/>
      <c r="I5" s="304"/>
    </row>
    <row r="6" spans="1:9" ht="11.25" customHeight="1" x14ac:dyDescent="0.2"/>
    <row r="7" spans="1:9" ht="50.1" customHeight="1" x14ac:dyDescent="0.25">
      <c r="B7" s="308" t="s">
        <v>2</v>
      </c>
      <c r="C7" s="308"/>
      <c r="E7" s="11" t="s">
        <v>0</v>
      </c>
      <c r="H7" s="13"/>
      <c r="I7" s="12"/>
    </row>
    <row r="8" spans="1:9" ht="66" customHeight="1" x14ac:dyDescent="0.2">
      <c r="B8" s="14" t="s">
        <v>0</v>
      </c>
      <c r="C8" s="15" t="s">
        <v>3</v>
      </c>
      <c r="D8" s="16" t="s">
        <v>4</v>
      </c>
      <c r="E8" s="17" t="s">
        <v>5</v>
      </c>
      <c r="F8" s="16" t="s">
        <v>6</v>
      </c>
      <c r="G8" s="179" t="s">
        <v>7</v>
      </c>
      <c r="H8" s="268" t="s">
        <v>8</v>
      </c>
      <c r="I8" s="267" t="s">
        <v>9</v>
      </c>
    </row>
    <row r="9" spans="1:9" ht="80.099999999999994" customHeight="1" x14ac:dyDescent="0.2">
      <c r="B9" s="19" t="s">
        <v>10</v>
      </c>
      <c r="C9" s="20" t="s">
        <v>11</v>
      </c>
      <c r="D9" s="21" t="s">
        <v>12</v>
      </c>
      <c r="E9" s="22" t="s">
        <v>13</v>
      </c>
      <c r="F9" s="27">
        <v>32481.99</v>
      </c>
      <c r="G9" s="27">
        <v>1573.91</v>
      </c>
      <c r="H9" s="24"/>
      <c r="I9" s="23">
        <f>F9-G9+H9</f>
        <v>30908.080000000002</v>
      </c>
    </row>
    <row r="10" spans="1:9" ht="80.099999999999994" customHeight="1" x14ac:dyDescent="0.2">
      <c r="B10" s="19" t="s">
        <v>14</v>
      </c>
      <c r="C10" s="28" t="s">
        <v>15</v>
      </c>
      <c r="D10" s="29" t="s">
        <v>16</v>
      </c>
      <c r="E10" s="30" t="s">
        <v>17</v>
      </c>
      <c r="F10" s="33">
        <v>5492.91</v>
      </c>
      <c r="G10" s="33">
        <v>0</v>
      </c>
      <c r="H10" s="32">
        <v>90</v>
      </c>
      <c r="I10" s="31">
        <f>F10-G10+H10</f>
        <v>5582.91</v>
      </c>
    </row>
    <row r="11" spans="1:9" ht="30" customHeight="1" x14ac:dyDescent="0.2">
      <c r="B11" s="19" t="s">
        <v>0</v>
      </c>
      <c r="C11" s="35"/>
      <c r="E11" s="36"/>
      <c r="H11" s="38" t="s">
        <v>18</v>
      </c>
      <c r="I11" s="37" t="s">
        <v>18</v>
      </c>
    </row>
    <row r="12" spans="1:9" ht="35.1" customHeight="1" x14ac:dyDescent="0.2">
      <c r="B12" s="307" t="s">
        <v>673</v>
      </c>
      <c r="C12" s="307"/>
      <c r="D12" s="41"/>
      <c r="E12" s="42"/>
      <c r="F12" s="44">
        <f>F9+F10</f>
        <v>37974.9</v>
      </c>
      <c r="G12" s="44">
        <f>SUM(G9:G10)</f>
        <v>1573.91</v>
      </c>
      <c r="H12" s="43">
        <f t="shared" ref="H12" si="0">SUM(H9:H11)</f>
        <v>90</v>
      </c>
      <c r="I12" s="43">
        <f>SUM(I9:I11)</f>
        <v>36490.990000000005</v>
      </c>
    </row>
    <row r="13" spans="1:9" ht="12" customHeight="1" x14ac:dyDescent="0.2">
      <c r="B13" s="46"/>
      <c r="C13" s="35"/>
      <c r="D13" s="47"/>
      <c r="E13" s="48"/>
      <c r="F13" s="47"/>
      <c r="G13" s="47"/>
      <c r="H13" s="45"/>
      <c r="I13" s="45"/>
    </row>
    <row r="14" spans="1:9" ht="12" customHeight="1" x14ac:dyDescent="0.2">
      <c r="B14" s="46"/>
      <c r="C14" s="35"/>
      <c r="D14" s="47"/>
      <c r="E14" s="48"/>
      <c r="F14" s="47"/>
      <c r="G14" s="47"/>
      <c r="H14" s="45"/>
      <c r="I14" s="45"/>
    </row>
    <row r="15" spans="1:9" ht="12" customHeight="1" x14ac:dyDescent="0.2">
      <c r="B15" s="46"/>
      <c r="C15" s="35"/>
      <c r="D15" s="47"/>
      <c r="E15" s="48"/>
      <c r="F15" s="47"/>
      <c r="G15" s="47"/>
      <c r="H15" s="45"/>
      <c r="I15" s="45"/>
    </row>
    <row r="16" spans="1:9" ht="12" customHeight="1" x14ac:dyDescent="0.2">
      <c r="B16" s="46"/>
      <c r="C16" s="35"/>
      <c r="D16" s="47"/>
      <c r="E16" s="48"/>
      <c r="F16" s="47"/>
      <c r="G16" s="47"/>
      <c r="H16" s="45"/>
      <c r="I16" s="45"/>
    </row>
    <row r="17" spans="2:9" ht="20.25" customHeight="1" x14ac:dyDescent="0.2">
      <c r="B17" s="46"/>
      <c r="C17" s="35"/>
      <c r="D17" s="47"/>
      <c r="E17" s="48"/>
      <c r="F17" s="47"/>
      <c r="G17" s="47"/>
      <c r="H17" s="45"/>
      <c r="I17" s="45"/>
    </row>
    <row r="18" spans="2:9" ht="15" customHeight="1" x14ac:dyDescent="0.2">
      <c r="B18" s="305" t="s">
        <v>672</v>
      </c>
      <c r="C18" s="305"/>
      <c r="D18" s="305"/>
      <c r="E18" s="305"/>
      <c r="F18" s="305"/>
      <c r="G18" s="305"/>
      <c r="H18" s="305"/>
      <c r="I18" s="305"/>
    </row>
    <row r="19" spans="2:9" ht="15" customHeight="1" x14ac:dyDescent="0.2">
      <c r="B19" s="305"/>
      <c r="C19" s="305"/>
      <c r="D19" s="305"/>
      <c r="E19" s="305"/>
      <c r="F19" s="305"/>
      <c r="G19" s="305"/>
      <c r="H19" s="305"/>
      <c r="I19" s="305"/>
    </row>
    <row r="20" spans="2:9" ht="18" customHeight="1" x14ac:dyDescent="0.2">
      <c r="B20" s="4"/>
      <c r="C20" s="306" t="s">
        <v>1</v>
      </c>
      <c r="D20" s="306"/>
      <c r="E20" s="306"/>
      <c r="F20" s="306"/>
      <c r="G20" s="306"/>
      <c r="H20" s="306"/>
      <c r="I20" s="306"/>
    </row>
    <row r="21" spans="2:9" ht="20.100000000000001" customHeight="1" x14ac:dyDescent="0.2">
      <c r="B21" s="4"/>
      <c r="C21" s="304" t="s">
        <v>674</v>
      </c>
      <c r="D21" s="304"/>
      <c r="E21" s="304"/>
      <c r="F21" s="304"/>
      <c r="G21" s="304"/>
      <c r="H21" s="304"/>
      <c r="I21" s="304"/>
    </row>
    <row r="22" spans="2:9" ht="12" customHeight="1" x14ac:dyDescent="0.2">
      <c r="B22" s="46"/>
      <c r="C22" s="35"/>
      <c r="D22" s="47"/>
      <c r="E22" s="48"/>
      <c r="F22" s="47"/>
      <c r="G22" s="47"/>
      <c r="H22" s="45"/>
      <c r="I22" s="45"/>
    </row>
    <row r="23" spans="2:9" ht="25.5" customHeight="1" x14ac:dyDescent="0.25">
      <c r="B23" s="311" t="s">
        <v>20</v>
      </c>
      <c r="C23" s="311"/>
      <c r="E23" s="49"/>
      <c r="H23" s="13"/>
      <c r="I23" s="12"/>
    </row>
    <row r="24" spans="2:9" ht="25.5" customHeight="1" x14ac:dyDescent="0.2">
      <c r="B24" s="14" t="s">
        <v>0</v>
      </c>
      <c r="C24" s="15" t="s">
        <v>3</v>
      </c>
      <c r="D24" s="16" t="s">
        <v>4</v>
      </c>
      <c r="E24" s="17" t="s">
        <v>5</v>
      </c>
      <c r="F24" s="16" t="s">
        <v>6</v>
      </c>
      <c r="G24" s="179" t="s">
        <v>7</v>
      </c>
      <c r="H24" s="270" t="s">
        <v>8</v>
      </c>
      <c r="I24" s="267" t="s">
        <v>9</v>
      </c>
    </row>
    <row r="25" spans="2:9" ht="25.5" customHeight="1" x14ac:dyDescent="0.2">
      <c r="B25" s="50" t="s">
        <v>10</v>
      </c>
      <c r="C25" s="20" t="s">
        <v>21</v>
      </c>
      <c r="D25" s="21" t="s">
        <v>22</v>
      </c>
      <c r="E25" s="22" t="s">
        <v>23</v>
      </c>
      <c r="F25" s="27">
        <v>12431.14</v>
      </c>
      <c r="G25" s="27">
        <v>500.79</v>
      </c>
      <c r="H25" s="24"/>
      <c r="I25" s="23">
        <f>F25-G25+H25</f>
        <v>11930.349999999999</v>
      </c>
    </row>
    <row r="26" spans="2:9" ht="25.5" customHeight="1" x14ac:dyDescent="0.2">
      <c r="B26" s="50" t="s">
        <v>14</v>
      </c>
      <c r="C26" s="52" t="s">
        <v>24</v>
      </c>
      <c r="D26" s="53"/>
      <c r="E26" s="54" t="s">
        <v>23</v>
      </c>
      <c r="F26" s="56">
        <v>12431.14</v>
      </c>
      <c r="G26" s="56">
        <v>500.79</v>
      </c>
      <c r="H26" s="55"/>
      <c r="I26" s="34">
        <f t="shared" ref="I26:I33" si="1">F26-G26+H26</f>
        <v>11930.349999999999</v>
      </c>
    </row>
    <row r="27" spans="2:9" ht="25.5" customHeight="1" x14ac:dyDescent="0.2">
      <c r="B27" s="50" t="s">
        <v>25</v>
      </c>
      <c r="C27" s="52" t="s">
        <v>26</v>
      </c>
      <c r="D27" s="53"/>
      <c r="E27" s="54" t="s">
        <v>23</v>
      </c>
      <c r="F27" s="56">
        <v>12431.14</v>
      </c>
      <c r="G27" s="56">
        <v>500.79</v>
      </c>
      <c r="H27" s="55"/>
      <c r="I27" s="34">
        <f t="shared" si="1"/>
        <v>11930.349999999999</v>
      </c>
    </row>
    <row r="28" spans="2:9" ht="25.5" customHeight="1" x14ac:dyDescent="0.2">
      <c r="B28" s="50" t="s">
        <v>27</v>
      </c>
      <c r="C28" s="52" t="s">
        <v>28</v>
      </c>
      <c r="D28" s="57" t="s">
        <v>29</v>
      </c>
      <c r="E28" s="54" t="s">
        <v>23</v>
      </c>
      <c r="F28" s="56">
        <v>12431.14</v>
      </c>
      <c r="G28" s="56">
        <v>500.79</v>
      </c>
      <c r="H28" s="55"/>
      <c r="I28" s="34">
        <f t="shared" si="1"/>
        <v>11930.349999999999</v>
      </c>
    </row>
    <row r="29" spans="2:9" ht="25.5" customHeight="1" x14ac:dyDescent="0.2">
      <c r="B29" s="50" t="s">
        <v>30</v>
      </c>
      <c r="C29" s="52" t="s">
        <v>31</v>
      </c>
      <c r="D29" s="53"/>
      <c r="E29" s="54" t="s">
        <v>23</v>
      </c>
      <c r="F29" s="56">
        <v>12431.14</v>
      </c>
      <c r="G29" s="56">
        <v>500.79</v>
      </c>
      <c r="H29" s="55"/>
      <c r="I29" s="34">
        <f t="shared" si="1"/>
        <v>11930.349999999999</v>
      </c>
    </row>
    <row r="30" spans="2:9" ht="25.5" customHeight="1" x14ac:dyDescent="0.2">
      <c r="B30" s="50" t="s">
        <v>32</v>
      </c>
      <c r="C30" s="52" t="s">
        <v>33</v>
      </c>
      <c r="D30" s="58" t="s">
        <v>34</v>
      </c>
      <c r="E30" s="54" t="s">
        <v>23</v>
      </c>
      <c r="F30" s="56">
        <v>12431.14</v>
      </c>
      <c r="G30" s="56">
        <v>500.79</v>
      </c>
      <c r="H30" s="55"/>
      <c r="I30" s="34">
        <f t="shared" si="1"/>
        <v>11930.349999999999</v>
      </c>
    </row>
    <row r="31" spans="2:9" ht="25.5" customHeight="1" x14ac:dyDescent="0.2">
      <c r="B31" s="50" t="s">
        <v>35</v>
      </c>
      <c r="C31" s="52" t="s">
        <v>36</v>
      </c>
      <c r="D31" s="57" t="s">
        <v>37</v>
      </c>
      <c r="E31" s="54" t="s">
        <v>23</v>
      </c>
      <c r="F31" s="56">
        <v>12431.14</v>
      </c>
      <c r="G31" s="56">
        <v>500.79</v>
      </c>
      <c r="H31" s="59"/>
      <c r="I31" s="34">
        <f t="shared" si="1"/>
        <v>11930.349999999999</v>
      </c>
    </row>
    <row r="32" spans="2:9" ht="25.5" customHeight="1" x14ac:dyDescent="0.2">
      <c r="B32" s="50" t="s">
        <v>38</v>
      </c>
      <c r="C32" s="52" t="s">
        <v>39</v>
      </c>
      <c r="D32" s="60" t="s">
        <v>40</v>
      </c>
      <c r="E32" s="54" t="s">
        <v>23</v>
      </c>
      <c r="F32" s="56">
        <v>12431.14</v>
      </c>
      <c r="G32" s="56">
        <v>500.79</v>
      </c>
      <c r="H32" s="55"/>
      <c r="I32" s="34">
        <f t="shared" si="1"/>
        <v>11930.349999999999</v>
      </c>
    </row>
    <row r="33" spans="1:10" ht="25.5" customHeight="1" x14ac:dyDescent="0.2">
      <c r="B33" s="50" t="s">
        <v>41</v>
      </c>
      <c r="C33" s="52" t="s">
        <v>42</v>
      </c>
      <c r="D33" s="57"/>
      <c r="E33" s="54" t="s">
        <v>23</v>
      </c>
      <c r="F33" s="56">
        <v>12431.14</v>
      </c>
      <c r="G33" s="56">
        <v>500.79</v>
      </c>
      <c r="H33" s="55"/>
      <c r="I33" s="34">
        <f t="shared" si="1"/>
        <v>11930.349999999999</v>
      </c>
    </row>
    <row r="34" spans="1:10" ht="12" customHeight="1" x14ac:dyDescent="0.2">
      <c r="B34" s="50" t="s">
        <v>0</v>
      </c>
      <c r="C34" s="61"/>
      <c r="D34" s="62"/>
      <c r="E34" s="63"/>
      <c r="F34" s="62"/>
      <c r="G34" s="62"/>
      <c r="H34" s="38" t="s">
        <v>18</v>
      </c>
      <c r="I34" s="37" t="s">
        <v>18</v>
      </c>
    </row>
    <row r="35" spans="1:10" ht="35.1" customHeight="1" x14ac:dyDescent="0.2">
      <c r="B35" s="307" t="s">
        <v>673</v>
      </c>
      <c r="C35" s="307"/>
      <c r="D35" s="47"/>
      <c r="E35" s="48"/>
      <c r="F35" s="64">
        <f>SUM(F25:F33)</f>
        <v>111880.26</v>
      </c>
      <c r="G35" s="64">
        <f>SUM(G25:G33)</f>
        <v>4507.1100000000006</v>
      </c>
      <c r="H35" s="45">
        <f>SUM(H25:H34)</f>
        <v>0</v>
      </c>
      <c r="I35" s="45">
        <f>SUM(I25:I34)</f>
        <v>107373.15</v>
      </c>
    </row>
    <row r="36" spans="1:10" ht="24.95" customHeight="1" x14ac:dyDescent="0.2">
      <c r="B36" s="46"/>
      <c r="C36" s="46"/>
      <c r="D36" s="47"/>
      <c r="E36" s="48"/>
      <c r="F36" s="64"/>
      <c r="G36" s="64"/>
      <c r="H36" s="45"/>
      <c r="I36" s="45"/>
    </row>
    <row r="37" spans="1:10" ht="24.95" customHeight="1" x14ac:dyDescent="0.2">
      <c r="B37" s="46"/>
      <c r="C37" s="46"/>
      <c r="D37" s="47"/>
      <c r="E37" s="48"/>
      <c r="F37" s="64"/>
      <c r="G37" s="64"/>
      <c r="H37" s="45"/>
      <c r="I37" s="45"/>
    </row>
    <row r="38" spans="1:10" ht="24.95" customHeight="1" x14ac:dyDescent="0.2">
      <c r="B38" s="46"/>
      <c r="C38" s="46"/>
      <c r="D38" s="47"/>
      <c r="E38" s="48"/>
      <c r="F38" s="64"/>
      <c r="G38" s="64"/>
      <c r="H38" s="45"/>
      <c r="I38" s="45"/>
    </row>
    <row r="39" spans="1:10" ht="15" customHeight="1" x14ac:dyDescent="0.2">
      <c r="B39" s="305" t="s">
        <v>672</v>
      </c>
      <c r="C39" s="305"/>
      <c r="D39" s="305"/>
      <c r="E39" s="305"/>
      <c r="F39" s="305"/>
      <c r="G39" s="305"/>
      <c r="H39" s="305"/>
      <c r="I39" s="305"/>
    </row>
    <row r="40" spans="1:10" ht="15" customHeight="1" x14ac:dyDescent="0.2">
      <c r="B40" s="305"/>
      <c r="C40" s="305"/>
      <c r="D40" s="305"/>
      <c r="E40" s="305"/>
      <c r="F40" s="305"/>
      <c r="G40" s="305"/>
      <c r="H40" s="305"/>
      <c r="I40" s="305"/>
    </row>
    <row r="41" spans="1:10" ht="18" customHeight="1" x14ac:dyDescent="0.2">
      <c r="B41" s="4"/>
      <c r="C41" s="306" t="s">
        <v>1</v>
      </c>
      <c r="D41" s="306"/>
      <c r="E41" s="306"/>
      <c r="F41" s="306"/>
      <c r="G41" s="306"/>
      <c r="H41" s="306"/>
      <c r="I41" s="306"/>
    </row>
    <row r="42" spans="1:10" ht="20.100000000000001" customHeight="1" x14ac:dyDescent="0.2">
      <c r="B42" s="4"/>
      <c r="C42" s="304" t="s">
        <v>674</v>
      </c>
      <c r="D42" s="304"/>
      <c r="E42" s="304"/>
      <c r="F42" s="304"/>
      <c r="G42" s="304"/>
      <c r="H42" s="304"/>
      <c r="I42" s="304"/>
    </row>
    <row r="43" spans="1:10" ht="12" customHeight="1" x14ac:dyDescent="0.2">
      <c r="B43" s="46"/>
      <c r="C43" s="35"/>
      <c r="D43" s="47"/>
      <c r="E43" s="48"/>
      <c r="F43" s="47"/>
      <c r="G43" s="47"/>
      <c r="H43" s="45"/>
      <c r="I43" s="45"/>
    </row>
    <row r="44" spans="1:10" ht="30.75" customHeight="1" x14ac:dyDescent="0.25">
      <c r="A44" s="11"/>
      <c r="B44" s="308" t="s">
        <v>44</v>
      </c>
      <c r="C44" s="308"/>
      <c r="E44" s="49"/>
      <c r="F44" s="11"/>
      <c r="G44" s="11"/>
      <c r="H44" s="13"/>
      <c r="I44" s="12"/>
    </row>
    <row r="45" spans="1:10" ht="30.75" customHeight="1" x14ac:dyDescent="0.2">
      <c r="B45" s="14" t="s">
        <v>0</v>
      </c>
      <c r="C45" s="15" t="s">
        <v>3</v>
      </c>
      <c r="D45" s="16" t="s">
        <v>4</v>
      </c>
      <c r="E45" s="17" t="s">
        <v>5</v>
      </c>
      <c r="F45" s="16" t="s">
        <v>6</v>
      </c>
      <c r="G45" s="179" t="s">
        <v>7</v>
      </c>
      <c r="H45" s="270" t="s">
        <v>8</v>
      </c>
      <c r="I45" s="267" t="s">
        <v>9</v>
      </c>
    </row>
    <row r="46" spans="1:10" s="69" customFormat="1" ht="60" customHeight="1" x14ac:dyDescent="0.2">
      <c r="A46" s="26"/>
      <c r="B46" s="65" t="s">
        <v>10</v>
      </c>
      <c r="C46" s="20" t="s">
        <v>45</v>
      </c>
      <c r="D46" s="66" t="s">
        <v>46</v>
      </c>
      <c r="E46" s="22" t="s">
        <v>47</v>
      </c>
      <c r="F46" s="68">
        <f>10038*1.04*1.05*1.05</f>
        <v>11509.570800000001</v>
      </c>
      <c r="G46" s="27">
        <v>505.65</v>
      </c>
      <c r="H46" s="67"/>
      <c r="I46" s="23">
        <f t="shared" ref="I46:I49" si="2">F46-G46+H46</f>
        <v>11003.920800000002</v>
      </c>
    </row>
    <row r="47" spans="1:10" s="69" customFormat="1" ht="60" customHeight="1" x14ac:dyDescent="0.2">
      <c r="A47" s="26"/>
      <c r="B47" s="65" t="s">
        <v>14</v>
      </c>
      <c r="C47" s="283" t="s">
        <v>48</v>
      </c>
      <c r="D47" s="71" t="s">
        <v>49</v>
      </c>
      <c r="E47" s="271" t="s">
        <v>50</v>
      </c>
      <c r="F47" s="75">
        <f>3100*1.04*1.05*1.05+300</f>
        <v>3854.4600000000005</v>
      </c>
      <c r="G47" s="76"/>
      <c r="H47" s="77">
        <v>90</v>
      </c>
      <c r="I47" s="73">
        <f t="shared" si="2"/>
        <v>3944.4600000000005</v>
      </c>
      <c r="J47" s="79"/>
    </row>
    <row r="48" spans="1:10" s="69" customFormat="1" ht="60" customHeight="1" x14ac:dyDescent="0.2">
      <c r="A48" s="26"/>
      <c r="B48" s="65" t="s">
        <v>25</v>
      </c>
      <c r="C48" s="52" t="s">
        <v>51</v>
      </c>
      <c r="D48" s="80" t="s">
        <v>52</v>
      </c>
      <c r="E48" s="54" t="s">
        <v>17</v>
      </c>
      <c r="F48" s="81">
        <v>6910</v>
      </c>
      <c r="G48" s="82"/>
      <c r="H48" s="83">
        <v>90</v>
      </c>
      <c r="I48" s="34">
        <f t="shared" si="2"/>
        <v>7000</v>
      </c>
      <c r="J48" s="79"/>
    </row>
    <row r="49" spans="1:10" s="69" customFormat="1" ht="60" customHeight="1" x14ac:dyDescent="0.2">
      <c r="A49" s="26"/>
      <c r="B49" s="65" t="s">
        <v>27</v>
      </c>
      <c r="C49" s="52" t="s">
        <v>53</v>
      </c>
      <c r="D49" s="80" t="s">
        <v>54</v>
      </c>
      <c r="E49" s="54" t="s">
        <v>17</v>
      </c>
      <c r="F49" s="81">
        <v>5194.1000000000004</v>
      </c>
      <c r="G49" s="82"/>
      <c r="H49" s="83">
        <v>90</v>
      </c>
      <c r="I49" s="34">
        <f t="shared" si="2"/>
        <v>5284.1</v>
      </c>
      <c r="J49" s="79"/>
    </row>
    <row r="50" spans="1:10" s="62" customFormat="1" ht="11.25" customHeight="1" x14ac:dyDescent="0.2">
      <c r="A50" s="61"/>
      <c r="B50" s="50"/>
      <c r="E50" s="63" t="s">
        <v>0</v>
      </c>
      <c r="F50" s="61"/>
      <c r="G50" s="61"/>
      <c r="H50" s="38" t="s">
        <v>18</v>
      </c>
      <c r="I50" s="37" t="s">
        <v>18</v>
      </c>
    </row>
    <row r="51" spans="1:10" s="41" customFormat="1" ht="50.1" customHeight="1" x14ac:dyDescent="0.2">
      <c r="A51" s="85"/>
      <c r="B51" s="307" t="s">
        <v>673</v>
      </c>
      <c r="C51" s="307"/>
      <c r="E51" s="42"/>
      <c r="F51" s="43">
        <f>SUM(F46:F49)</f>
        <v>27468.130799999999</v>
      </c>
      <c r="G51" s="43">
        <f>SUM(G46:G49)</f>
        <v>505.65</v>
      </c>
      <c r="H51" s="43">
        <f>SUM(H47:H50)</f>
        <v>270</v>
      </c>
      <c r="I51" s="43">
        <f>SUM(I46:I49)</f>
        <v>27232.480800000005</v>
      </c>
      <c r="J51" s="87"/>
    </row>
    <row r="52" spans="1:10" s="47" customFormat="1" ht="11.25" customHeight="1" x14ac:dyDescent="0.2">
      <c r="A52" s="35"/>
      <c r="B52" s="19"/>
      <c r="C52" s="35"/>
      <c r="E52" s="48"/>
      <c r="F52" s="45"/>
      <c r="G52" s="45"/>
      <c r="H52" s="45"/>
      <c r="I52" s="45"/>
      <c r="J52" s="88"/>
    </row>
    <row r="53" spans="1:10" s="47" customFormat="1" ht="11.25" customHeight="1" x14ac:dyDescent="0.2">
      <c r="A53" s="35"/>
      <c r="B53" s="19"/>
      <c r="C53" s="35"/>
      <c r="E53" s="48"/>
      <c r="F53" s="45"/>
      <c r="G53" s="45"/>
      <c r="H53" s="45"/>
      <c r="I53" s="45"/>
      <c r="J53" s="88"/>
    </row>
    <row r="54" spans="1:10" s="47" customFormat="1" ht="11.25" customHeight="1" x14ac:dyDescent="0.2">
      <c r="A54" s="35"/>
      <c r="B54" s="19"/>
      <c r="C54" s="35"/>
      <c r="E54" s="48"/>
      <c r="F54" s="45"/>
      <c r="G54" s="45"/>
      <c r="H54" s="45"/>
      <c r="I54" s="45"/>
      <c r="J54" s="88"/>
    </row>
    <row r="55" spans="1:10" s="47" customFormat="1" ht="11.25" customHeight="1" x14ac:dyDescent="0.2">
      <c r="A55" s="35"/>
      <c r="B55" s="19"/>
      <c r="C55" s="35"/>
      <c r="E55" s="48"/>
      <c r="F55" s="45"/>
      <c r="G55" s="45"/>
      <c r="H55" s="45"/>
      <c r="I55" s="45"/>
      <c r="J55" s="88"/>
    </row>
    <row r="56" spans="1:10" s="47" customFormat="1" ht="11.25" customHeight="1" x14ac:dyDescent="0.2">
      <c r="A56" s="35"/>
      <c r="B56" s="19"/>
      <c r="C56" s="35"/>
      <c r="E56" s="48"/>
      <c r="F56" s="45"/>
      <c r="G56" s="45"/>
      <c r="H56" s="45"/>
      <c r="I56" s="45"/>
      <c r="J56" s="88"/>
    </row>
    <row r="57" spans="1:10" ht="15" customHeight="1" x14ac:dyDescent="0.2">
      <c r="B57" s="305" t="s">
        <v>672</v>
      </c>
      <c r="C57" s="305"/>
      <c r="D57" s="305"/>
      <c r="E57" s="305"/>
      <c r="F57" s="305"/>
      <c r="G57" s="305"/>
      <c r="H57" s="305"/>
      <c r="I57" s="305"/>
    </row>
    <row r="58" spans="1:10" ht="15" customHeight="1" x14ac:dyDescent="0.2">
      <c r="B58" s="305"/>
      <c r="C58" s="305"/>
      <c r="D58" s="305"/>
      <c r="E58" s="305"/>
      <c r="F58" s="305"/>
      <c r="G58" s="305"/>
      <c r="H58" s="305"/>
      <c r="I58" s="305"/>
    </row>
    <row r="59" spans="1:10" ht="18" customHeight="1" x14ac:dyDescent="0.2">
      <c r="B59" s="4"/>
      <c r="C59" s="306" t="s">
        <v>1</v>
      </c>
      <c r="D59" s="306"/>
      <c r="E59" s="306"/>
      <c r="F59" s="306"/>
      <c r="G59" s="306"/>
      <c r="H59" s="306"/>
      <c r="I59" s="306"/>
    </row>
    <row r="60" spans="1:10" ht="20.100000000000001" customHeight="1" x14ac:dyDescent="0.2">
      <c r="B60" s="4"/>
      <c r="C60" s="304" t="s">
        <v>674</v>
      </c>
      <c r="D60" s="304"/>
      <c r="E60" s="304"/>
      <c r="F60" s="304"/>
      <c r="G60" s="304"/>
      <c r="H60" s="304"/>
      <c r="I60" s="304"/>
    </row>
    <row r="61" spans="1:10" s="47" customFormat="1" ht="42" customHeight="1" x14ac:dyDescent="0.25">
      <c r="A61" s="35"/>
      <c r="B61" s="308" t="s">
        <v>675</v>
      </c>
      <c r="C61" s="308"/>
      <c r="D61" s="308"/>
      <c r="E61" s="10"/>
      <c r="F61" s="4"/>
      <c r="G61" s="4"/>
      <c r="H61" s="13"/>
      <c r="I61" s="12"/>
      <c r="J61" s="88"/>
    </row>
    <row r="62" spans="1:10" ht="67.5" customHeight="1" x14ac:dyDescent="0.2">
      <c r="B62" s="14" t="s">
        <v>0</v>
      </c>
      <c r="C62" s="15" t="s">
        <v>3</v>
      </c>
      <c r="D62" s="16" t="s">
        <v>4</v>
      </c>
      <c r="E62" s="17" t="s">
        <v>5</v>
      </c>
      <c r="F62" s="16" t="s">
        <v>6</v>
      </c>
      <c r="G62" s="179" t="s">
        <v>7</v>
      </c>
      <c r="H62" s="269" t="s">
        <v>8</v>
      </c>
      <c r="I62" s="267" t="s">
        <v>9</v>
      </c>
    </row>
    <row r="63" spans="1:10" s="41" customFormat="1" ht="80.099999999999994" customHeight="1" x14ac:dyDescent="0.2">
      <c r="A63" s="85"/>
      <c r="B63" s="65" t="s">
        <v>10</v>
      </c>
      <c r="C63" s="20" t="s">
        <v>55</v>
      </c>
      <c r="D63" s="21" t="s">
        <v>56</v>
      </c>
      <c r="E63" s="22" t="s">
        <v>47</v>
      </c>
      <c r="F63" s="68">
        <f>10038*1.04*1.05*1.05</f>
        <v>11509.570800000001</v>
      </c>
      <c r="G63" s="27">
        <v>505.65</v>
      </c>
      <c r="H63" s="24"/>
      <c r="I63" s="23">
        <f t="shared" ref="I63:I64" si="3">F63-G63+H63</f>
        <v>11003.920800000002</v>
      </c>
      <c r="J63" s="87"/>
    </row>
    <row r="64" spans="1:10" s="41" customFormat="1" ht="80.099999999999994" customHeight="1" x14ac:dyDescent="0.2">
      <c r="A64" s="85"/>
      <c r="B64" s="65" t="s">
        <v>14</v>
      </c>
      <c r="C64" s="89" t="s">
        <v>57</v>
      </c>
      <c r="D64" s="57" t="s">
        <v>58</v>
      </c>
      <c r="E64" s="272" t="s">
        <v>50</v>
      </c>
      <c r="F64" s="90">
        <v>5110.8999999999996</v>
      </c>
      <c r="G64" s="90"/>
      <c r="H64" s="83">
        <v>90</v>
      </c>
      <c r="I64" s="34">
        <f t="shared" si="3"/>
        <v>5200.8999999999996</v>
      </c>
      <c r="J64" s="87"/>
    </row>
    <row r="65" spans="1:10" s="41" customFormat="1" ht="11.25" customHeight="1" x14ac:dyDescent="0.2">
      <c r="A65" s="85"/>
      <c r="D65" s="91"/>
      <c r="E65" s="92"/>
      <c r="F65" s="91"/>
      <c r="G65" s="91"/>
      <c r="H65" s="94" t="s">
        <v>18</v>
      </c>
      <c r="I65" s="93" t="s">
        <v>18</v>
      </c>
      <c r="J65" s="87"/>
    </row>
    <row r="66" spans="1:10" s="41" customFormat="1" ht="50.1" customHeight="1" x14ac:dyDescent="0.2">
      <c r="A66" s="85"/>
      <c r="B66" s="307" t="s">
        <v>673</v>
      </c>
      <c r="C66" s="307"/>
      <c r="E66" s="42"/>
      <c r="F66" s="44">
        <f>F63+F64</f>
        <v>16620.470800000003</v>
      </c>
      <c r="G66" s="44">
        <f>SUM(G63:G64)</f>
        <v>505.65</v>
      </c>
      <c r="H66" s="43">
        <f t="shared" ref="H66" si="4">SUM(H63:H65)</f>
        <v>90</v>
      </c>
      <c r="I66" s="43">
        <f>SUM(I63:I65)</f>
        <v>16204.820800000001</v>
      </c>
      <c r="J66" s="87"/>
    </row>
    <row r="67" spans="1:10" s="41" customFormat="1" ht="15" customHeight="1" x14ac:dyDescent="0.2">
      <c r="A67" s="85"/>
      <c r="B67" s="40"/>
      <c r="C67" s="40"/>
      <c r="E67" s="42"/>
      <c r="F67" s="44"/>
      <c r="G67" s="44"/>
      <c r="H67" s="43"/>
      <c r="I67" s="43"/>
      <c r="J67" s="87"/>
    </row>
    <row r="68" spans="1:10" s="41" customFormat="1" ht="15" customHeight="1" x14ac:dyDescent="0.2">
      <c r="A68" s="85"/>
      <c r="B68" s="40"/>
      <c r="C68" s="40"/>
      <c r="E68" s="42"/>
      <c r="F68" s="44"/>
      <c r="G68" s="44"/>
      <c r="H68" s="43"/>
      <c r="I68" s="43"/>
      <c r="J68" s="87"/>
    </row>
    <row r="69" spans="1:10" s="41" customFormat="1" ht="15" customHeight="1" x14ac:dyDescent="0.2">
      <c r="A69" s="85"/>
      <c r="B69" s="40"/>
      <c r="C69" s="40"/>
      <c r="E69" s="42"/>
      <c r="F69" s="44"/>
      <c r="G69" s="44"/>
      <c r="H69" s="43"/>
      <c r="I69" s="43"/>
      <c r="J69" s="87"/>
    </row>
    <row r="70" spans="1:10" s="41" customFormat="1" ht="15" customHeight="1" x14ac:dyDescent="0.2">
      <c r="A70" s="85"/>
      <c r="B70" s="40"/>
      <c r="C70" s="40"/>
      <c r="E70" s="42"/>
      <c r="F70" s="44"/>
      <c r="G70" s="44"/>
      <c r="H70" s="43"/>
      <c r="I70" s="43"/>
      <c r="J70" s="87"/>
    </row>
    <row r="71" spans="1:10" s="41" customFormat="1" ht="15" customHeight="1" x14ac:dyDescent="0.2">
      <c r="A71" s="85"/>
      <c r="B71" s="40"/>
      <c r="C71" s="40"/>
      <c r="E71" s="42"/>
      <c r="F71" s="44"/>
      <c r="G71" s="44"/>
      <c r="H71" s="43"/>
      <c r="I71" s="43"/>
      <c r="J71" s="87"/>
    </row>
    <row r="72" spans="1:10" ht="15" customHeight="1" x14ac:dyDescent="0.2">
      <c r="B72" s="305" t="s">
        <v>672</v>
      </c>
      <c r="C72" s="305"/>
      <c r="D72" s="305"/>
      <c r="E72" s="305"/>
      <c r="F72" s="305"/>
      <c r="G72" s="305"/>
      <c r="H72" s="305"/>
      <c r="I72" s="305"/>
    </row>
    <row r="73" spans="1:10" ht="15" customHeight="1" x14ac:dyDescent="0.2">
      <c r="B73" s="305"/>
      <c r="C73" s="305"/>
      <c r="D73" s="305"/>
      <c r="E73" s="305"/>
      <c r="F73" s="305"/>
      <c r="G73" s="305"/>
      <c r="H73" s="305"/>
      <c r="I73" s="305"/>
    </row>
    <row r="74" spans="1:10" ht="18" customHeight="1" x14ac:dyDescent="0.2">
      <c r="B74" s="4"/>
      <c r="C74" s="306" t="s">
        <v>1</v>
      </c>
      <c r="D74" s="306"/>
      <c r="E74" s="306"/>
      <c r="F74" s="306"/>
      <c r="G74" s="306"/>
      <c r="H74" s="306"/>
      <c r="I74" s="306"/>
    </row>
    <row r="75" spans="1:10" ht="20.100000000000001" customHeight="1" x14ac:dyDescent="0.2">
      <c r="B75" s="4"/>
      <c r="C75" s="304" t="s">
        <v>674</v>
      </c>
      <c r="D75" s="304"/>
      <c r="E75" s="304"/>
      <c r="F75" s="304"/>
      <c r="G75" s="304"/>
      <c r="H75" s="304"/>
      <c r="I75" s="304"/>
    </row>
    <row r="76" spans="1:10" ht="32.25" customHeight="1" x14ac:dyDescent="0.25">
      <c r="A76" s="11"/>
      <c r="B76" s="308" t="s">
        <v>676</v>
      </c>
      <c r="C76" s="308"/>
      <c r="E76" s="10"/>
      <c r="F76" s="11"/>
      <c r="G76" s="11"/>
      <c r="H76" s="13"/>
      <c r="I76" s="12"/>
      <c r="J76" s="88"/>
    </row>
    <row r="77" spans="1:10" ht="42" customHeight="1" x14ac:dyDescent="0.2">
      <c r="B77" s="14" t="s">
        <v>0</v>
      </c>
      <c r="C77" s="15" t="s">
        <v>3</v>
      </c>
      <c r="D77" s="16" t="s">
        <v>4</v>
      </c>
      <c r="E77" s="17" t="s">
        <v>5</v>
      </c>
      <c r="F77" s="16" t="s">
        <v>6</v>
      </c>
      <c r="G77" s="179" t="s">
        <v>7</v>
      </c>
      <c r="H77" s="269" t="s">
        <v>8</v>
      </c>
      <c r="I77" s="267" t="s">
        <v>9</v>
      </c>
    </row>
    <row r="78" spans="1:10" s="69" customFormat="1" ht="38.25" customHeight="1" x14ac:dyDescent="0.2">
      <c r="A78" s="26"/>
      <c r="B78" s="65" t="s">
        <v>10</v>
      </c>
      <c r="C78" s="286" t="s">
        <v>59</v>
      </c>
      <c r="D78" s="102" t="s">
        <v>60</v>
      </c>
      <c r="E78" s="122" t="s">
        <v>47</v>
      </c>
      <c r="F78" s="106">
        <f>10038*1.04*1.05*1.05</f>
        <v>11509.570800000001</v>
      </c>
      <c r="G78" s="56">
        <v>505.65</v>
      </c>
      <c r="H78" s="55"/>
      <c r="I78" s="34">
        <f t="shared" ref="I78:I83" si="5">F78-G78+H78</f>
        <v>11003.920800000002</v>
      </c>
      <c r="J78" s="100"/>
    </row>
    <row r="79" spans="1:10" s="69" customFormat="1" ht="37.5" customHeight="1" x14ac:dyDescent="0.2">
      <c r="A79" s="26"/>
      <c r="B79" s="65" t="s">
        <v>14</v>
      </c>
      <c r="C79" s="52" t="s">
        <v>61</v>
      </c>
      <c r="D79" s="102" t="s">
        <v>62</v>
      </c>
      <c r="E79" s="272" t="s">
        <v>50</v>
      </c>
      <c r="F79" s="103">
        <f>3969*1.04*1.05*1.05</f>
        <v>4550.8554000000004</v>
      </c>
      <c r="G79" s="82"/>
      <c r="H79" s="104">
        <v>140</v>
      </c>
      <c r="I79" s="34">
        <f t="shared" si="5"/>
        <v>4690.8554000000004</v>
      </c>
      <c r="J79" s="96"/>
    </row>
    <row r="80" spans="1:10" s="69" customFormat="1" ht="37.5" customHeight="1" x14ac:dyDescent="0.2">
      <c r="A80" s="26"/>
      <c r="B80" s="65" t="s">
        <v>25</v>
      </c>
      <c r="C80" s="52" t="s">
        <v>63</v>
      </c>
      <c r="D80" s="57" t="s">
        <v>64</v>
      </c>
      <c r="E80" s="54" t="s">
        <v>65</v>
      </c>
      <c r="F80" s="106">
        <f>6468*1.04*1.05*1.05</f>
        <v>7416.2088000000012</v>
      </c>
      <c r="G80" s="107">
        <v>522.85</v>
      </c>
      <c r="H80" s="55"/>
      <c r="I80" s="34">
        <f t="shared" si="5"/>
        <v>6893.3588000000009</v>
      </c>
      <c r="J80" s="96"/>
    </row>
    <row r="81" spans="1:10" s="69" customFormat="1" ht="36.75" customHeight="1" x14ac:dyDescent="0.2">
      <c r="A81" s="85"/>
      <c r="B81" s="65" t="s">
        <v>27</v>
      </c>
      <c r="C81" s="284" t="s">
        <v>66</v>
      </c>
      <c r="D81" s="57" t="s">
        <v>67</v>
      </c>
      <c r="E81" s="54" t="s">
        <v>65</v>
      </c>
      <c r="F81" s="107">
        <v>7141.02</v>
      </c>
      <c r="G81" s="107">
        <v>522.85</v>
      </c>
      <c r="H81" s="55"/>
      <c r="I81" s="34">
        <f t="shared" si="5"/>
        <v>6618.17</v>
      </c>
      <c r="J81" s="96"/>
    </row>
    <row r="82" spans="1:10" s="69" customFormat="1" ht="38.25" customHeight="1" x14ac:dyDescent="0.2">
      <c r="A82" s="85"/>
      <c r="B82" s="65" t="s">
        <v>30</v>
      </c>
      <c r="C82" s="70" t="s">
        <v>68</v>
      </c>
      <c r="D82" s="109" t="s">
        <v>69</v>
      </c>
      <c r="E82" s="72" t="s">
        <v>70</v>
      </c>
      <c r="F82" s="110">
        <v>5304.35</v>
      </c>
      <c r="G82" s="76"/>
      <c r="H82" s="77">
        <v>90</v>
      </c>
      <c r="I82" s="73">
        <f t="shared" si="5"/>
        <v>5394.35</v>
      </c>
      <c r="J82" s="96"/>
    </row>
    <row r="83" spans="1:10" s="69" customFormat="1" ht="37.5" customHeight="1" x14ac:dyDescent="0.2">
      <c r="A83" s="26"/>
      <c r="B83" s="65" t="s">
        <v>32</v>
      </c>
      <c r="C83" s="52" t="s">
        <v>71</v>
      </c>
      <c r="D83" s="102" t="s">
        <v>72</v>
      </c>
      <c r="E83" s="54" t="s">
        <v>65</v>
      </c>
      <c r="F83" s="107">
        <v>6876.16</v>
      </c>
      <c r="G83" s="107">
        <v>522.85</v>
      </c>
      <c r="H83" s="55"/>
      <c r="I83" s="34">
        <f t="shared" si="5"/>
        <v>6353.3099999999995</v>
      </c>
      <c r="J83" s="96"/>
    </row>
    <row r="84" spans="1:10" s="91" customFormat="1" ht="19.5" customHeight="1" x14ac:dyDescent="0.2">
      <c r="A84" s="95"/>
      <c r="E84" s="95"/>
      <c r="F84" s="95"/>
      <c r="G84" s="95"/>
      <c r="H84" s="94" t="s">
        <v>18</v>
      </c>
      <c r="I84" s="93" t="s">
        <v>18</v>
      </c>
      <c r="J84" s="96"/>
    </row>
    <row r="85" spans="1:10" s="41" customFormat="1" ht="50.1" customHeight="1" x14ac:dyDescent="0.2">
      <c r="A85" s="85"/>
      <c r="B85" s="309" t="s">
        <v>673</v>
      </c>
      <c r="C85" s="307"/>
      <c r="E85" s="85"/>
      <c r="F85" s="43">
        <f>SUM(F78:F83)</f>
        <v>42798.165000000008</v>
      </c>
      <c r="G85" s="43">
        <f>SUM(G78:G83)</f>
        <v>2074.1999999999998</v>
      </c>
      <c r="H85" s="43">
        <f t="shared" ref="H85" si="6">SUM(H79:H84)</f>
        <v>230</v>
      </c>
      <c r="I85" s="43">
        <f>SUM(I78:I84)</f>
        <v>40953.964999999997</v>
      </c>
      <c r="J85" s="96"/>
    </row>
    <row r="86" spans="1:10" s="41" customFormat="1" ht="15" customHeight="1" x14ac:dyDescent="0.2">
      <c r="A86" s="85"/>
      <c r="B86" s="40"/>
      <c r="C86" s="40"/>
      <c r="E86" s="85"/>
      <c r="F86" s="43"/>
      <c r="G86" s="43"/>
      <c r="H86" s="43"/>
      <c r="I86" s="43"/>
      <c r="J86" s="96"/>
    </row>
    <row r="87" spans="1:10" s="41" customFormat="1" ht="15" customHeight="1" x14ac:dyDescent="0.2">
      <c r="A87" s="85"/>
      <c r="B87" s="40"/>
      <c r="C87" s="40"/>
      <c r="E87" s="85"/>
      <c r="F87" s="43"/>
      <c r="G87" s="43"/>
      <c r="H87" s="43"/>
      <c r="I87" s="43"/>
      <c r="J87" s="96"/>
    </row>
    <row r="88" spans="1:10" ht="15" customHeight="1" x14ac:dyDescent="0.25">
      <c r="A88" s="1"/>
      <c r="B88" s="2"/>
      <c r="C88" s="305" t="s">
        <v>672</v>
      </c>
      <c r="D88" s="305"/>
      <c r="E88" s="305"/>
      <c r="F88" s="305"/>
      <c r="G88" s="305"/>
      <c r="H88" s="305"/>
      <c r="I88" s="305"/>
    </row>
    <row r="89" spans="1:10" ht="15" customHeight="1" x14ac:dyDescent="0.25">
      <c r="A89" s="1"/>
      <c r="B89" s="2"/>
      <c r="C89" s="305"/>
      <c r="D89" s="305"/>
      <c r="E89" s="305"/>
      <c r="F89" s="305"/>
      <c r="G89" s="305"/>
      <c r="H89" s="305"/>
      <c r="I89" s="305"/>
    </row>
    <row r="90" spans="1:10" ht="18" customHeight="1" x14ac:dyDescent="0.2">
      <c r="C90" s="306" t="s">
        <v>1</v>
      </c>
      <c r="D90" s="306"/>
      <c r="E90" s="306"/>
      <c r="F90" s="306"/>
      <c r="G90" s="306"/>
      <c r="H90" s="306"/>
      <c r="I90" s="306"/>
    </row>
    <row r="91" spans="1:10" ht="20.100000000000001" customHeight="1" x14ac:dyDescent="0.2">
      <c r="C91" s="304" t="s">
        <v>674</v>
      </c>
      <c r="D91" s="304"/>
      <c r="E91" s="304"/>
      <c r="F91" s="304"/>
      <c r="G91" s="304"/>
      <c r="H91" s="304"/>
      <c r="I91" s="304"/>
    </row>
    <row r="92" spans="1:10" s="47" customFormat="1" ht="15.75" customHeight="1" x14ac:dyDescent="0.2">
      <c r="A92" s="35"/>
      <c r="B92" s="35"/>
      <c r="C92" s="35"/>
      <c r="D92" s="111"/>
      <c r="E92" s="35"/>
      <c r="F92" s="35"/>
      <c r="G92" s="35"/>
      <c r="H92" s="45"/>
      <c r="I92" s="45"/>
      <c r="J92" s="6"/>
    </row>
    <row r="93" spans="1:10" ht="27.75" customHeight="1" x14ac:dyDescent="0.25">
      <c r="A93" s="11"/>
      <c r="B93" s="308" t="s">
        <v>73</v>
      </c>
      <c r="C93" s="308"/>
      <c r="E93" s="10"/>
      <c r="F93" s="11"/>
      <c r="G93" s="11"/>
      <c r="H93" s="13"/>
      <c r="I93" s="12"/>
    </row>
    <row r="94" spans="1:10" ht="34.5" customHeight="1" x14ac:dyDescent="0.2">
      <c r="B94" s="14" t="s">
        <v>0</v>
      </c>
      <c r="C94" s="15" t="s">
        <v>3</v>
      </c>
      <c r="D94" s="16" t="s">
        <v>4</v>
      </c>
      <c r="E94" s="17" t="s">
        <v>5</v>
      </c>
      <c r="F94" s="16" t="s">
        <v>6</v>
      </c>
      <c r="G94" s="179" t="s">
        <v>7</v>
      </c>
      <c r="H94" s="269" t="s">
        <v>8</v>
      </c>
      <c r="I94" s="267" t="s">
        <v>9</v>
      </c>
    </row>
    <row r="95" spans="1:10" s="69" customFormat="1" ht="38.25" customHeight="1" x14ac:dyDescent="0.2">
      <c r="A95" s="26"/>
      <c r="B95" s="65" t="s">
        <v>10</v>
      </c>
      <c r="C95" s="115" t="s">
        <v>74</v>
      </c>
      <c r="D95" s="21" t="s">
        <v>75</v>
      </c>
      <c r="E95" s="98" t="s">
        <v>47</v>
      </c>
      <c r="F95" s="68">
        <f>10038*1.04*1.05*1.05</f>
        <v>11509.570800000001</v>
      </c>
      <c r="G95" s="27">
        <v>505.65</v>
      </c>
      <c r="H95" s="24"/>
      <c r="I95" s="23">
        <f t="shared" ref="I95:I100" si="7">F95-G95+H95</f>
        <v>11003.920800000002</v>
      </c>
    </row>
    <row r="96" spans="1:10" s="69" customFormat="1" ht="38.25" customHeight="1" x14ac:dyDescent="0.2">
      <c r="A96" s="26"/>
      <c r="B96" s="65" t="s">
        <v>14</v>
      </c>
      <c r="C96" s="52" t="s">
        <v>76</v>
      </c>
      <c r="D96" s="57" t="s">
        <v>77</v>
      </c>
      <c r="E96" s="272" t="s">
        <v>50</v>
      </c>
      <c r="F96" s="90">
        <v>5110.91</v>
      </c>
      <c r="G96" s="116"/>
      <c r="H96" s="83">
        <v>90</v>
      </c>
      <c r="I96" s="34">
        <f t="shared" si="7"/>
        <v>5200.91</v>
      </c>
    </row>
    <row r="97" spans="1:10" s="69" customFormat="1" ht="38.25" customHeight="1" x14ac:dyDescent="0.2">
      <c r="A97" s="26"/>
      <c r="B97" s="65" t="s">
        <v>25</v>
      </c>
      <c r="C97" s="70" t="s">
        <v>78</v>
      </c>
      <c r="D97" s="117" t="s">
        <v>79</v>
      </c>
      <c r="E97" s="118" t="s">
        <v>80</v>
      </c>
      <c r="F97" s="119">
        <v>3820.16</v>
      </c>
      <c r="G97" s="120"/>
      <c r="H97" s="77">
        <v>90</v>
      </c>
      <c r="I97" s="73">
        <f t="shared" si="7"/>
        <v>3910.16</v>
      </c>
    </row>
    <row r="98" spans="1:10" s="69" customFormat="1" ht="38.25" customHeight="1" x14ac:dyDescent="0.2">
      <c r="A98" s="26"/>
      <c r="B98" s="121">
        <v>4</v>
      </c>
      <c r="C98" s="52" t="s">
        <v>81</v>
      </c>
      <c r="D98" s="57" t="s">
        <v>82</v>
      </c>
      <c r="E98" s="272" t="s">
        <v>50</v>
      </c>
      <c r="F98" s="90">
        <v>5110.91</v>
      </c>
      <c r="G98" s="123"/>
      <c r="H98" s="83">
        <v>90</v>
      </c>
      <c r="I98" s="34">
        <f t="shared" si="7"/>
        <v>5200.91</v>
      </c>
    </row>
    <row r="99" spans="1:10" s="69" customFormat="1" ht="38.25" customHeight="1" x14ac:dyDescent="0.2">
      <c r="A99" s="26"/>
      <c r="B99" s="65" t="s">
        <v>30</v>
      </c>
      <c r="C99" s="52" t="s">
        <v>83</v>
      </c>
      <c r="D99" s="57" t="s">
        <v>84</v>
      </c>
      <c r="E99" s="272" t="s">
        <v>50</v>
      </c>
      <c r="F99" s="103">
        <f>6928*1.04*1.05*1.05+300</f>
        <v>8243.6448000000019</v>
      </c>
      <c r="G99" s="124">
        <v>252.25</v>
      </c>
      <c r="H99" s="125"/>
      <c r="I99" s="34">
        <f t="shared" si="7"/>
        <v>7991.3948000000019</v>
      </c>
      <c r="J99" s="96"/>
    </row>
    <row r="100" spans="1:10" s="69" customFormat="1" ht="38.25" customHeight="1" x14ac:dyDescent="0.2">
      <c r="A100" s="26"/>
      <c r="B100" s="65" t="s">
        <v>32</v>
      </c>
      <c r="C100" s="52" t="s">
        <v>85</v>
      </c>
      <c r="D100" s="57" t="s">
        <v>86</v>
      </c>
      <c r="E100" s="171" t="s">
        <v>87</v>
      </c>
      <c r="F100" s="107">
        <v>2205</v>
      </c>
      <c r="G100" s="126"/>
      <c r="H100" s="127">
        <v>167</v>
      </c>
      <c r="I100" s="34">
        <f t="shared" si="7"/>
        <v>2372</v>
      </c>
      <c r="J100" s="96"/>
    </row>
    <row r="101" spans="1:10" s="41" customFormat="1" ht="30" customHeight="1" x14ac:dyDescent="0.2">
      <c r="A101" s="85"/>
      <c r="E101" s="85"/>
      <c r="F101" s="85"/>
      <c r="G101" s="85"/>
      <c r="H101" s="128" t="s">
        <v>18</v>
      </c>
      <c r="I101" s="43" t="s">
        <v>18</v>
      </c>
    </row>
    <row r="102" spans="1:10" s="41" customFormat="1" ht="50.1" customHeight="1" x14ac:dyDescent="0.2">
      <c r="A102" s="85"/>
      <c r="B102" s="307" t="s">
        <v>673</v>
      </c>
      <c r="C102" s="307"/>
      <c r="E102" s="85"/>
      <c r="F102" s="43">
        <f>SUM(F95:F100)</f>
        <v>36000.195600000006</v>
      </c>
      <c r="G102" s="43">
        <f>SUM(G95:G100)</f>
        <v>757.9</v>
      </c>
      <c r="H102" s="43">
        <f>SUM(H95:H101)</f>
        <v>437</v>
      </c>
      <c r="I102" s="43">
        <f>SUM(I95:I101)</f>
        <v>35679.295599999998</v>
      </c>
    </row>
    <row r="103" spans="1:10" s="47" customFormat="1" ht="11.25" customHeight="1" x14ac:dyDescent="0.2">
      <c r="A103" s="35"/>
      <c r="B103" s="19"/>
      <c r="C103" s="35" t="s">
        <v>0</v>
      </c>
      <c r="E103" s="129"/>
      <c r="F103" s="45"/>
      <c r="G103" s="45"/>
      <c r="H103" s="45"/>
      <c r="I103" s="45"/>
    </row>
    <row r="104" spans="1:10" s="47" customFormat="1" ht="11.25" customHeight="1" x14ac:dyDescent="0.2">
      <c r="A104" s="35"/>
      <c r="B104" s="19"/>
      <c r="C104" s="35"/>
      <c r="E104" s="129"/>
      <c r="F104" s="45"/>
      <c r="G104" s="45"/>
      <c r="H104" s="45"/>
      <c r="I104" s="45"/>
    </row>
    <row r="105" spans="1:10" s="47" customFormat="1" ht="11.25" customHeight="1" x14ac:dyDescent="0.2">
      <c r="A105" s="35"/>
      <c r="B105" s="19"/>
      <c r="C105" s="35"/>
      <c r="E105" s="129"/>
      <c r="F105" s="45"/>
      <c r="G105" s="45"/>
      <c r="H105" s="45"/>
      <c r="I105" s="45"/>
    </row>
    <row r="106" spans="1:10" s="47" customFormat="1" ht="11.25" customHeight="1" x14ac:dyDescent="0.2">
      <c r="A106" s="35"/>
      <c r="B106" s="19"/>
      <c r="C106" s="35"/>
      <c r="E106" s="129"/>
      <c r="F106" s="45"/>
      <c r="G106" s="45"/>
      <c r="H106" s="45"/>
      <c r="I106" s="45"/>
    </row>
    <row r="107" spans="1:10" ht="15" customHeight="1" x14ac:dyDescent="0.25">
      <c r="A107" s="1"/>
      <c r="B107" s="2"/>
      <c r="C107" s="305" t="s">
        <v>672</v>
      </c>
      <c r="D107" s="305"/>
      <c r="E107" s="305"/>
      <c r="F107" s="305"/>
      <c r="G107" s="305"/>
      <c r="H107" s="305"/>
      <c r="I107" s="305"/>
    </row>
    <row r="108" spans="1:10" ht="15" customHeight="1" x14ac:dyDescent="0.25">
      <c r="A108" s="1"/>
      <c r="B108" s="2"/>
      <c r="C108" s="305"/>
      <c r="D108" s="305"/>
      <c r="E108" s="305"/>
      <c r="F108" s="305"/>
      <c r="G108" s="305"/>
      <c r="H108" s="305"/>
      <c r="I108" s="305"/>
    </row>
    <row r="109" spans="1:10" ht="18" customHeight="1" x14ac:dyDescent="0.2">
      <c r="C109" s="306" t="s">
        <v>1</v>
      </c>
      <c r="D109" s="306"/>
      <c r="E109" s="306"/>
      <c r="F109" s="306"/>
      <c r="G109" s="306"/>
      <c r="H109" s="306"/>
      <c r="I109" s="306"/>
    </row>
    <row r="110" spans="1:10" ht="20.100000000000001" customHeight="1" x14ac:dyDescent="0.2">
      <c r="C110" s="304" t="s">
        <v>674</v>
      </c>
      <c r="D110" s="304"/>
      <c r="E110" s="304"/>
      <c r="F110" s="304"/>
      <c r="G110" s="304"/>
      <c r="H110" s="304"/>
      <c r="I110" s="304"/>
    </row>
    <row r="111" spans="1:10" s="47" customFormat="1" ht="11.25" customHeight="1" x14ac:dyDescent="0.25">
      <c r="A111" s="35"/>
      <c r="B111" s="112"/>
      <c r="C111" s="112"/>
      <c r="E111" s="129"/>
      <c r="F111" s="35"/>
      <c r="G111" s="35"/>
      <c r="H111" s="45"/>
      <c r="I111" s="45"/>
    </row>
    <row r="112" spans="1:10" ht="24.95" customHeight="1" x14ac:dyDescent="0.25">
      <c r="A112" s="11"/>
      <c r="B112" s="308" t="s">
        <v>88</v>
      </c>
      <c r="C112" s="308"/>
      <c r="E112" s="114"/>
      <c r="F112" s="11"/>
      <c r="G112" s="11"/>
      <c r="H112" s="13"/>
      <c r="I112" s="12"/>
    </row>
    <row r="113" spans="1:10" ht="28.5" customHeight="1" x14ac:dyDescent="0.2">
      <c r="B113" s="14" t="s">
        <v>0</v>
      </c>
      <c r="C113" s="15" t="s">
        <v>3</v>
      </c>
      <c r="D113" s="16" t="s">
        <v>4</v>
      </c>
      <c r="E113" s="17" t="s">
        <v>5</v>
      </c>
      <c r="F113" s="16" t="s">
        <v>6</v>
      </c>
      <c r="G113" s="179" t="s">
        <v>7</v>
      </c>
      <c r="H113" s="269" t="s">
        <v>8</v>
      </c>
      <c r="I113" s="267" t="s">
        <v>9</v>
      </c>
    </row>
    <row r="114" spans="1:10" s="69" customFormat="1" ht="34.5" customHeight="1" x14ac:dyDescent="0.2">
      <c r="A114" s="26"/>
      <c r="B114" s="65" t="s">
        <v>10</v>
      </c>
      <c r="C114" s="20" t="s">
        <v>89</v>
      </c>
      <c r="D114" s="21" t="s">
        <v>90</v>
      </c>
      <c r="E114" s="22" t="s">
        <v>91</v>
      </c>
      <c r="F114" s="68">
        <f>18997*1.03*1.05*1.05</f>
        <v>21572.518274999999</v>
      </c>
      <c r="G114" s="27">
        <v>1132.17</v>
      </c>
      <c r="H114" s="24"/>
      <c r="I114" s="23">
        <f t="shared" ref="I114:I119" si="8">F114-G114+H114</f>
        <v>20440.348274999997</v>
      </c>
    </row>
    <row r="115" spans="1:10" s="69" customFormat="1" ht="34.5" customHeight="1" x14ac:dyDescent="0.2">
      <c r="A115" s="26"/>
      <c r="B115" s="65" t="s">
        <v>14</v>
      </c>
      <c r="C115" s="284" t="s">
        <v>92</v>
      </c>
      <c r="D115" s="57" t="s">
        <v>93</v>
      </c>
      <c r="E115" s="54" t="s">
        <v>94</v>
      </c>
      <c r="F115" s="56">
        <v>6838.32</v>
      </c>
      <c r="G115" s="56">
        <v>180.02</v>
      </c>
      <c r="H115" s="55"/>
      <c r="I115" s="34">
        <f t="shared" si="8"/>
        <v>6658.2999999999993</v>
      </c>
    </row>
    <row r="116" spans="1:10" s="69" customFormat="1" ht="34.5" customHeight="1" x14ac:dyDescent="0.2">
      <c r="A116" s="26"/>
      <c r="B116" s="65" t="s">
        <v>25</v>
      </c>
      <c r="C116" s="52" t="s">
        <v>95</v>
      </c>
      <c r="D116" s="57" t="s">
        <v>96</v>
      </c>
      <c r="E116" s="54" t="s">
        <v>97</v>
      </c>
      <c r="F116" s="103">
        <f>6928*1.04*1.05*1.05+200</f>
        <v>8143.6448000000009</v>
      </c>
      <c r="G116" s="107">
        <v>252.25</v>
      </c>
      <c r="H116" s="55"/>
      <c r="I116" s="34">
        <f t="shared" si="8"/>
        <v>7891.3948000000009</v>
      </c>
      <c r="J116" s="130"/>
    </row>
    <row r="117" spans="1:10" s="69" customFormat="1" ht="34.5" customHeight="1" x14ac:dyDescent="0.2">
      <c r="A117" s="95"/>
      <c r="B117" s="65" t="s">
        <v>27</v>
      </c>
      <c r="C117" s="52" t="s">
        <v>98</v>
      </c>
      <c r="D117" s="57" t="s">
        <v>99</v>
      </c>
      <c r="E117" s="54" t="s">
        <v>100</v>
      </c>
      <c r="F117" s="103">
        <f>6928*1.04*1.05*1.05</f>
        <v>7943.6448000000009</v>
      </c>
      <c r="G117" s="107">
        <v>252.25</v>
      </c>
      <c r="H117" s="55"/>
      <c r="I117" s="34">
        <f t="shared" si="8"/>
        <v>7691.3948000000009</v>
      </c>
      <c r="J117" s="96"/>
    </row>
    <row r="118" spans="1:10" s="69" customFormat="1" ht="34.5" customHeight="1" x14ac:dyDescent="0.2">
      <c r="A118" s="95"/>
      <c r="B118" s="65" t="s">
        <v>30</v>
      </c>
      <c r="C118" s="52" t="s">
        <v>101</v>
      </c>
      <c r="D118" s="57" t="s">
        <v>102</v>
      </c>
      <c r="E118" s="54" t="s">
        <v>94</v>
      </c>
      <c r="F118" s="107">
        <v>5495</v>
      </c>
      <c r="G118" s="107"/>
      <c r="H118" s="104">
        <v>90</v>
      </c>
      <c r="I118" s="34">
        <f t="shared" si="8"/>
        <v>5585</v>
      </c>
      <c r="J118" s="96"/>
    </row>
    <row r="119" spans="1:10" s="69" customFormat="1" ht="34.5" customHeight="1" x14ac:dyDescent="0.2">
      <c r="A119" s="95"/>
      <c r="B119" s="65" t="s">
        <v>32</v>
      </c>
      <c r="C119" s="52" t="s">
        <v>103</v>
      </c>
      <c r="D119" s="57" t="s">
        <v>104</v>
      </c>
      <c r="E119" s="54" t="s">
        <v>105</v>
      </c>
      <c r="F119" s="107">
        <v>7426.12</v>
      </c>
      <c r="G119" s="132"/>
      <c r="H119" s="104">
        <v>90</v>
      </c>
      <c r="I119" s="34">
        <f t="shared" si="8"/>
        <v>7516.12</v>
      </c>
      <c r="J119" s="96"/>
    </row>
    <row r="120" spans="1:10" s="69" customFormat="1" ht="11.25" customHeight="1" x14ac:dyDescent="0.2">
      <c r="A120" s="26"/>
      <c r="B120" s="133"/>
      <c r="C120" s="134"/>
      <c r="E120" s="26"/>
      <c r="F120" s="26"/>
      <c r="G120" s="26"/>
      <c r="H120" s="135" t="s">
        <v>18</v>
      </c>
      <c r="I120" s="25" t="s">
        <v>18</v>
      </c>
      <c r="J120" s="130"/>
    </row>
    <row r="121" spans="1:10" s="41" customFormat="1" ht="54" customHeight="1" x14ac:dyDescent="0.2">
      <c r="A121" s="85"/>
      <c r="B121" s="309" t="s">
        <v>673</v>
      </c>
      <c r="C121" s="307"/>
      <c r="E121" s="85"/>
      <c r="F121" s="43">
        <f>SUM(F114:F119)</f>
        <v>57419.247875000001</v>
      </c>
      <c r="G121" s="43">
        <f>SUM(G114:G119)</f>
        <v>1816.69</v>
      </c>
      <c r="H121" s="43">
        <f>SUM(H116:H120)</f>
        <v>180</v>
      </c>
      <c r="I121" s="43">
        <f>SUM(I114:I120)</f>
        <v>55782.557874999999</v>
      </c>
    </row>
    <row r="122" spans="1:10" s="41" customFormat="1" ht="24.95" customHeight="1" x14ac:dyDescent="0.2">
      <c r="A122" s="85"/>
      <c r="B122" s="40"/>
      <c r="C122" s="40"/>
      <c r="E122" s="85"/>
      <c r="F122" s="43"/>
      <c r="G122" s="43"/>
      <c r="H122" s="43"/>
      <c r="I122" s="43"/>
    </row>
    <row r="123" spans="1:10" s="41" customFormat="1" ht="24.95" customHeight="1" x14ac:dyDescent="0.2">
      <c r="A123" s="85"/>
      <c r="B123" s="40"/>
      <c r="C123" s="40"/>
      <c r="E123" s="85"/>
      <c r="F123" s="43"/>
      <c r="G123" s="43"/>
      <c r="H123" s="43"/>
      <c r="I123" s="43"/>
    </row>
    <row r="124" spans="1:10" s="41" customFormat="1" ht="24.95" customHeight="1" x14ac:dyDescent="0.2">
      <c r="A124" s="85"/>
      <c r="B124" s="40"/>
      <c r="C124" s="40"/>
      <c r="E124" s="85"/>
      <c r="F124" s="43"/>
      <c r="G124" s="43"/>
      <c r="H124" s="43"/>
      <c r="I124" s="43"/>
    </row>
    <row r="125" spans="1:10" s="41" customFormat="1" ht="24.95" customHeight="1" x14ac:dyDescent="0.2">
      <c r="A125" s="85"/>
      <c r="B125" s="40"/>
      <c r="C125" s="40"/>
      <c r="E125" s="85"/>
      <c r="F125" s="43"/>
      <c r="G125" s="43"/>
      <c r="H125" s="43"/>
      <c r="I125" s="43"/>
    </row>
    <row r="126" spans="1:10" ht="15" customHeight="1" x14ac:dyDescent="0.25">
      <c r="A126" s="1"/>
      <c r="B126" s="2"/>
      <c r="C126" s="305" t="s">
        <v>672</v>
      </c>
      <c r="D126" s="305"/>
      <c r="E126" s="305"/>
      <c r="F126" s="305"/>
      <c r="G126" s="305"/>
      <c r="H126" s="305"/>
      <c r="I126" s="305"/>
    </row>
    <row r="127" spans="1:10" ht="15" customHeight="1" x14ac:dyDescent="0.25">
      <c r="A127" s="1"/>
      <c r="B127" s="2"/>
      <c r="C127" s="305"/>
      <c r="D127" s="305"/>
      <c r="E127" s="305"/>
      <c r="F127" s="305"/>
      <c r="G127" s="305"/>
      <c r="H127" s="305"/>
      <c r="I127" s="305"/>
    </row>
    <row r="128" spans="1:10" ht="18" customHeight="1" x14ac:dyDescent="0.2">
      <c r="C128" s="306" t="s">
        <v>1</v>
      </c>
      <c r="D128" s="306"/>
      <c r="E128" s="306"/>
      <c r="F128" s="306"/>
      <c r="G128" s="306"/>
      <c r="H128" s="306"/>
      <c r="I128" s="306"/>
    </row>
    <row r="129" spans="1:10" ht="20.100000000000001" customHeight="1" x14ac:dyDescent="0.2">
      <c r="C129" s="304" t="s">
        <v>674</v>
      </c>
      <c r="D129" s="304"/>
      <c r="E129" s="304"/>
      <c r="F129" s="304"/>
      <c r="G129" s="304"/>
      <c r="H129" s="304"/>
      <c r="I129" s="304"/>
    </row>
    <row r="130" spans="1:10" ht="11.25" customHeight="1" x14ac:dyDescent="0.25">
      <c r="A130" s="11"/>
      <c r="B130" s="49"/>
      <c r="C130" s="49"/>
      <c r="D130" s="113"/>
      <c r="E130" s="114"/>
      <c r="F130" s="11"/>
      <c r="G130" s="11"/>
      <c r="H130" s="13"/>
      <c r="I130" s="12"/>
      <c r="J130" s="137"/>
    </row>
    <row r="131" spans="1:10" s="142" customFormat="1" ht="24.95" customHeight="1" x14ac:dyDescent="0.25">
      <c r="A131" s="138"/>
      <c r="B131" s="308" t="s">
        <v>106</v>
      </c>
      <c r="C131" s="308"/>
      <c r="D131" s="308"/>
      <c r="E131" s="10"/>
      <c r="F131" s="138"/>
      <c r="G131" s="138"/>
      <c r="H131" s="141"/>
      <c r="I131" s="140"/>
      <c r="J131" s="139"/>
    </row>
    <row r="132" spans="1:10" ht="11.25" customHeight="1" x14ac:dyDescent="0.25">
      <c r="A132" s="11"/>
      <c r="B132" s="49"/>
      <c r="C132" s="112"/>
      <c r="D132" s="143"/>
      <c r="E132" s="114"/>
      <c r="F132" s="11"/>
      <c r="G132" s="11"/>
      <c r="H132" s="13"/>
      <c r="I132" s="12"/>
      <c r="J132" s="144"/>
    </row>
    <row r="133" spans="1:10" ht="39" customHeight="1" x14ac:dyDescent="0.2">
      <c r="B133" s="14" t="s">
        <v>0</v>
      </c>
      <c r="C133" s="15" t="s">
        <v>3</v>
      </c>
      <c r="D133" s="16" t="s">
        <v>4</v>
      </c>
      <c r="E133" s="17" t="s">
        <v>5</v>
      </c>
      <c r="F133" s="16" t="s">
        <v>6</v>
      </c>
      <c r="G133" s="179" t="s">
        <v>7</v>
      </c>
      <c r="H133" s="18" t="s">
        <v>8</v>
      </c>
      <c r="I133" s="267" t="s">
        <v>9</v>
      </c>
    </row>
    <row r="134" spans="1:10" s="69" customFormat="1" ht="40.5" customHeight="1" x14ac:dyDescent="0.2">
      <c r="A134" s="26"/>
      <c r="B134" s="65" t="s">
        <v>10</v>
      </c>
      <c r="C134" s="20" t="s">
        <v>107</v>
      </c>
      <c r="D134" s="145" t="s">
        <v>108</v>
      </c>
      <c r="E134" s="22" t="s">
        <v>109</v>
      </c>
      <c r="F134" s="27">
        <v>8049.13</v>
      </c>
      <c r="G134" s="27">
        <v>252.25</v>
      </c>
      <c r="H134" s="24"/>
      <c r="I134" s="23">
        <f t="shared" ref="I134:I136" si="9">F134-G134+H134</f>
        <v>7796.88</v>
      </c>
      <c r="J134" s="130"/>
    </row>
    <row r="135" spans="1:10" s="69" customFormat="1" ht="40.5" customHeight="1" x14ac:dyDescent="0.2">
      <c r="A135" s="26"/>
      <c r="B135" s="65" t="s">
        <v>14</v>
      </c>
      <c r="C135" s="52" t="s">
        <v>110</v>
      </c>
      <c r="D135" s="108" t="s">
        <v>111</v>
      </c>
      <c r="E135" s="272" t="s">
        <v>50</v>
      </c>
      <c r="F135" s="107">
        <v>4420.1400000000003</v>
      </c>
      <c r="G135" s="82"/>
      <c r="H135" s="104">
        <v>90</v>
      </c>
      <c r="I135" s="34">
        <f t="shared" si="9"/>
        <v>4510.1400000000003</v>
      </c>
      <c r="J135" s="130"/>
    </row>
    <row r="136" spans="1:10" s="69" customFormat="1" ht="40.5" customHeight="1" x14ac:dyDescent="0.2">
      <c r="A136" s="26"/>
      <c r="B136" s="65" t="s">
        <v>25</v>
      </c>
      <c r="C136" s="52" t="s">
        <v>112</v>
      </c>
      <c r="D136" s="57" t="s">
        <v>113</v>
      </c>
      <c r="E136" s="272" t="s">
        <v>50</v>
      </c>
      <c r="F136" s="107">
        <v>5492.21</v>
      </c>
      <c r="G136" s="82"/>
      <c r="H136" s="127">
        <v>90</v>
      </c>
      <c r="I136" s="34">
        <f t="shared" si="9"/>
        <v>5582.21</v>
      </c>
      <c r="J136" s="130"/>
    </row>
    <row r="137" spans="1:10" s="91" customFormat="1" ht="11.25" customHeight="1" x14ac:dyDescent="0.2">
      <c r="A137" s="95"/>
      <c r="E137" s="95"/>
      <c r="F137" s="95"/>
      <c r="G137" s="95"/>
      <c r="H137" s="94" t="s">
        <v>18</v>
      </c>
      <c r="I137" s="93" t="s">
        <v>18</v>
      </c>
    </row>
    <row r="138" spans="1:10" s="41" customFormat="1" ht="60" customHeight="1" x14ac:dyDescent="0.2">
      <c r="A138" s="85"/>
      <c r="B138" s="307" t="s">
        <v>673</v>
      </c>
      <c r="C138" s="307"/>
      <c r="E138" s="85"/>
      <c r="F138" s="43">
        <f>SUM(F134:F136)</f>
        <v>17961.48</v>
      </c>
      <c r="G138" s="43">
        <f>SUM(G134:G136)</f>
        <v>252.25</v>
      </c>
      <c r="H138" s="43">
        <f>SUM(H135:H137)</f>
        <v>180</v>
      </c>
      <c r="I138" s="43">
        <f>SUM(I134:I137)</f>
        <v>17889.23</v>
      </c>
    </row>
    <row r="139" spans="1:10" s="41" customFormat="1" ht="15" customHeight="1" x14ac:dyDescent="0.2">
      <c r="A139" s="85"/>
      <c r="B139" s="40"/>
      <c r="C139" s="40"/>
      <c r="E139" s="85"/>
      <c r="F139" s="43"/>
      <c r="G139" s="43"/>
      <c r="H139" s="43"/>
      <c r="I139" s="43"/>
    </row>
    <row r="140" spans="1:10" s="41" customFormat="1" ht="15" customHeight="1" x14ac:dyDescent="0.2">
      <c r="A140" s="85"/>
      <c r="B140" s="40"/>
      <c r="C140" s="40"/>
      <c r="E140" s="85"/>
      <c r="F140" s="43"/>
      <c r="G140" s="43"/>
      <c r="H140" s="43"/>
      <c r="I140" s="43"/>
    </row>
    <row r="141" spans="1:10" s="41" customFormat="1" ht="15" customHeight="1" x14ac:dyDescent="0.2">
      <c r="A141" s="85"/>
      <c r="B141" s="40"/>
      <c r="C141" s="40"/>
      <c r="E141" s="85"/>
      <c r="F141" s="43"/>
      <c r="G141" s="43"/>
      <c r="H141" s="43"/>
      <c r="I141" s="43"/>
    </row>
    <row r="142" spans="1:10" s="41" customFormat="1" ht="15" customHeight="1" x14ac:dyDescent="0.2">
      <c r="A142" s="85"/>
      <c r="B142" s="40"/>
      <c r="C142" s="40"/>
      <c r="E142" s="85"/>
      <c r="F142" s="43"/>
      <c r="G142" s="43"/>
      <c r="H142" s="43"/>
      <c r="I142" s="43"/>
    </row>
    <row r="143" spans="1:10" s="41" customFormat="1" ht="15" customHeight="1" x14ac:dyDescent="0.2">
      <c r="A143" s="85"/>
      <c r="B143" s="40"/>
      <c r="C143" s="40"/>
      <c r="E143" s="85"/>
      <c r="F143" s="43"/>
      <c r="G143" s="43"/>
      <c r="H143" s="43"/>
      <c r="I143" s="43"/>
    </row>
    <row r="144" spans="1:10" s="41" customFormat="1" ht="15" customHeight="1" x14ac:dyDescent="0.2">
      <c r="A144" s="85"/>
      <c r="B144" s="40"/>
      <c r="C144" s="40"/>
      <c r="E144" s="85"/>
      <c r="F144" s="43"/>
      <c r="G144" s="43"/>
      <c r="H144" s="43"/>
      <c r="I144" s="43"/>
    </row>
    <row r="145" spans="1:10" s="41" customFormat="1" ht="15" customHeight="1" x14ac:dyDescent="0.2">
      <c r="A145" s="85"/>
      <c r="B145" s="40"/>
      <c r="C145" s="40"/>
      <c r="E145" s="85"/>
      <c r="F145" s="43"/>
      <c r="G145" s="43"/>
      <c r="H145" s="43"/>
      <c r="I145" s="43"/>
    </row>
    <row r="146" spans="1:10" ht="15" customHeight="1" x14ac:dyDescent="0.25">
      <c r="A146" s="1"/>
      <c r="B146" s="2"/>
      <c r="C146" s="305" t="s">
        <v>672</v>
      </c>
      <c r="D146" s="305"/>
      <c r="E146" s="305"/>
      <c r="F146" s="305"/>
      <c r="G146" s="305"/>
      <c r="H146" s="305"/>
      <c r="I146" s="305"/>
    </row>
    <row r="147" spans="1:10" ht="15" customHeight="1" x14ac:dyDescent="0.25">
      <c r="A147" s="1"/>
      <c r="B147" s="2"/>
      <c r="C147" s="305"/>
      <c r="D147" s="305"/>
      <c r="E147" s="305"/>
      <c r="F147" s="305"/>
      <c r="G147" s="305"/>
      <c r="H147" s="305"/>
      <c r="I147" s="305"/>
    </row>
    <row r="148" spans="1:10" ht="18" customHeight="1" x14ac:dyDescent="0.2">
      <c r="C148" s="306" t="s">
        <v>1</v>
      </c>
      <c r="D148" s="306"/>
      <c r="E148" s="306"/>
      <c r="F148" s="306"/>
      <c r="G148" s="306"/>
      <c r="H148" s="306"/>
      <c r="I148" s="306"/>
    </row>
    <row r="149" spans="1:10" ht="20.100000000000001" customHeight="1" x14ac:dyDescent="0.2">
      <c r="C149" s="304" t="s">
        <v>674</v>
      </c>
      <c r="D149" s="304"/>
      <c r="E149" s="304"/>
      <c r="F149" s="304"/>
      <c r="G149" s="304"/>
      <c r="H149" s="304"/>
      <c r="I149" s="304"/>
    </row>
    <row r="150" spans="1:10" s="41" customFormat="1" ht="15" customHeight="1" x14ac:dyDescent="0.2">
      <c r="A150" s="85"/>
      <c r="B150" s="40"/>
      <c r="C150" s="40"/>
      <c r="E150" s="85"/>
      <c r="F150" s="43"/>
      <c r="G150" s="43"/>
      <c r="H150" s="43"/>
      <c r="I150" s="43"/>
    </row>
    <row r="151" spans="1:10" ht="24.95" customHeight="1" x14ac:dyDescent="0.25">
      <c r="A151" s="11"/>
      <c r="B151" s="310" t="s">
        <v>115</v>
      </c>
      <c r="C151" s="308"/>
      <c r="E151" s="10"/>
      <c r="F151" s="11"/>
      <c r="G151" s="11"/>
      <c r="H151" s="13"/>
      <c r="I151" s="12"/>
    </row>
    <row r="152" spans="1:10" ht="51" customHeight="1" x14ac:dyDescent="0.2">
      <c r="B152" s="14" t="s">
        <v>0</v>
      </c>
      <c r="C152" s="15" t="s">
        <v>3</v>
      </c>
      <c r="D152" s="16" t="s">
        <v>4</v>
      </c>
      <c r="E152" s="17" t="s">
        <v>5</v>
      </c>
      <c r="F152" s="16" t="s">
        <v>6</v>
      </c>
      <c r="G152" s="179" t="s">
        <v>7</v>
      </c>
      <c r="H152" s="269" t="s">
        <v>8</v>
      </c>
      <c r="I152" s="267" t="s">
        <v>9</v>
      </c>
    </row>
    <row r="153" spans="1:10" s="69" customFormat="1" ht="54" customHeight="1" x14ac:dyDescent="0.2">
      <c r="A153" s="26"/>
      <c r="B153" s="121">
        <v>1</v>
      </c>
      <c r="C153" s="20" t="s">
        <v>116</v>
      </c>
      <c r="D153" s="147"/>
      <c r="E153" s="98" t="s">
        <v>47</v>
      </c>
      <c r="F153" s="68">
        <f>10038*1.04*1.05*1.05</f>
        <v>11509.570800000001</v>
      </c>
      <c r="G153" s="27">
        <v>505.65</v>
      </c>
      <c r="H153" s="24"/>
      <c r="I153" s="23">
        <f t="shared" ref="I153:I156" si="10">F153-G153+H153</f>
        <v>11003.920800000002</v>
      </c>
    </row>
    <row r="154" spans="1:10" s="69" customFormat="1" ht="54" customHeight="1" x14ac:dyDescent="0.2">
      <c r="A154" s="26"/>
      <c r="B154" s="121">
        <v>2</v>
      </c>
      <c r="C154" s="148" t="s">
        <v>117</v>
      </c>
      <c r="D154" s="149" t="s">
        <v>118</v>
      </c>
      <c r="E154" s="272" t="s">
        <v>50</v>
      </c>
      <c r="F154" s="56">
        <v>5110.8999999999996</v>
      </c>
      <c r="G154" s="150"/>
      <c r="H154" s="151">
        <v>90</v>
      </c>
      <c r="I154" s="34">
        <f t="shared" si="10"/>
        <v>5200.8999999999996</v>
      </c>
    </row>
    <row r="155" spans="1:10" s="69" customFormat="1" ht="54" customHeight="1" x14ac:dyDescent="0.2">
      <c r="A155" s="26"/>
      <c r="B155" s="65" t="s">
        <v>25</v>
      </c>
      <c r="C155" s="148" t="s">
        <v>119</v>
      </c>
      <c r="D155" s="149" t="s">
        <v>120</v>
      </c>
      <c r="E155" s="272" t="s">
        <v>121</v>
      </c>
      <c r="F155" s="56">
        <v>5110.8999999999996</v>
      </c>
      <c r="G155" s="150"/>
      <c r="H155" s="151">
        <v>90</v>
      </c>
      <c r="I155" s="34">
        <f t="shared" si="10"/>
        <v>5200.8999999999996</v>
      </c>
    </row>
    <row r="156" spans="1:10" s="69" customFormat="1" ht="54" customHeight="1" x14ac:dyDescent="0.2">
      <c r="A156" s="26"/>
      <c r="B156" s="65" t="s">
        <v>27</v>
      </c>
      <c r="C156" s="148" t="s">
        <v>122</v>
      </c>
      <c r="D156" s="149" t="s">
        <v>123</v>
      </c>
      <c r="E156" s="272" t="s">
        <v>50</v>
      </c>
      <c r="F156" s="107">
        <v>6209.33</v>
      </c>
      <c r="G156" s="82"/>
      <c r="H156" s="151">
        <v>90</v>
      </c>
      <c r="I156" s="34">
        <f t="shared" si="10"/>
        <v>6299.33</v>
      </c>
      <c r="J156" s="152"/>
    </row>
    <row r="157" spans="1:10" s="41" customFormat="1" ht="11.25" customHeight="1" x14ac:dyDescent="0.2">
      <c r="A157" s="85"/>
      <c r="E157" s="85"/>
      <c r="F157" s="85"/>
      <c r="G157" s="85"/>
      <c r="H157" s="94" t="s">
        <v>18</v>
      </c>
      <c r="I157" s="93" t="s">
        <v>18</v>
      </c>
      <c r="J157" s="130"/>
    </row>
    <row r="158" spans="1:10" s="69" customFormat="1" ht="60" customHeight="1" x14ac:dyDescent="0.2">
      <c r="A158" s="26"/>
      <c r="B158" s="309" t="s">
        <v>673</v>
      </c>
      <c r="C158" s="307"/>
      <c r="E158" s="85"/>
      <c r="F158" s="43">
        <f>SUM(F153:F156)</f>
        <v>27940.700800000006</v>
      </c>
      <c r="G158" s="43">
        <f>SUM(G153:G156)</f>
        <v>505.65</v>
      </c>
      <c r="H158" s="43">
        <f>SUM(H154:H156)</f>
        <v>270</v>
      </c>
      <c r="I158" s="43">
        <f>SUM(I153:I157)</f>
        <v>27705.050800000005</v>
      </c>
    </row>
    <row r="159" spans="1:10" ht="20.25" customHeight="1" x14ac:dyDescent="0.2">
      <c r="A159" s="11"/>
      <c r="B159" s="19"/>
      <c r="C159" s="35"/>
      <c r="E159" s="129"/>
      <c r="F159" s="11"/>
      <c r="G159" s="11"/>
      <c r="H159" s="45"/>
      <c r="I159" s="45"/>
    </row>
    <row r="160" spans="1:10" ht="20.25" customHeight="1" x14ac:dyDescent="0.2">
      <c r="A160" s="11"/>
      <c r="B160" s="19"/>
      <c r="C160" s="35"/>
      <c r="E160" s="129"/>
      <c r="F160" s="11"/>
      <c r="G160" s="11"/>
      <c r="H160" s="45"/>
      <c r="I160" s="45"/>
    </row>
    <row r="161" spans="1:10" ht="20.25" customHeight="1" x14ac:dyDescent="0.2">
      <c r="A161" s="11"/>
      <c r="B161" s="19"/>
      <c r="C161" s="35"/>
      <c r="E161" s="129"/>
      <c r="F161" s="11"/>
      <c r="G161" s="11"/>
      <c r="H161" s="45"/>
      <c r="I161" s="45"/>
    </row>
    <row r="162" spans="1:10" ht="20.25" customHeight="1" x14ac:dyDescent="0.2">
      <c r="A162" s="11"/>
      <c r="B162" s="19"/>
      <c r="C162" s="35"/>
      <c r="E162" s="129"/>
      <c r="F162" s="11"/>
      <c r="G162" s="11"/>
      <c r="H162" s="45"/>
      <c r="I162" s="45"/>
    </row>
    <row r="163" spans="1:10" ht="15" customHeight="1" x14ac:dyDescent="0.25">
      <c r="A163" s="1"/>
      <c r="B163" s="2"/>
      <c r="C163" s="305" t="s">
        <v>672</v>
      </c>
      <c r="D163" s="305"/>
      <c r="E163" s="305"/>
      <c r="F163" s="305"/>
      <c r="G163" s="305"/>
      <c r="H163" s="305"/>
      <c r="I163" s="305"/>
    </row>
    <row r="164" spans="1:10" ht="15" customHeight="1" x14ac:dyDescent="0.25">
      <c r="A164" s="1"/>
      <c r="B164" s="2"/>
      <c r="C164" s="305"/>
      <c r="D164" s="305"/>
      <c r="E164" s="305"/>
      <c r="F164" s="305"/>
      <c r="G164" s="305"/>
      <c r="H164" s="305"/>
      <c r="I164" s="305"/>
    </row>
    <row r="165" spans="1:10" ht="18" customHeight="1" x14ac:dyDescent="0.2">
      <c r="C165" s="306" t="s">
        <v>1</v>
      </c>
      <c r="D165" s="306"/>
      <c r="E165" s="306"/>
      <c r="F165" s="306"/>
      <c r="G165" s="306"/>
      <c r="H165" s="306"/>
      <c r="I165" s="306"/>
    </row>
    <row r="166" spans="1:10" ht="20.100000000000001" customHeight="1" x14ac:dyDescent="0.2">
      <c r="C166" s="304" t="s">
        <v>674</v>
      </c>
      <c r="D166" s="304"/>
      <c r="E166" s="304"/>
      <c r="F166" s="304"/>
      <c r="G166" s="304"/>
      <c r="H166" s="304"/>
      <c r="I166" s="304"/>
    </row>
    <row r="167" spans="1:10" ht="20.25" customHeight="1" x14ac:dyDescent="0.2">
      <c r="A167" s="11"/>
      <c r="B167" s="19"/>
      <c r="C167" s="35"/>
      <c r="E167" s="129"/>
      <c r="F167" s="11"/>
      <c r="G167" s="11"/>
      <c r="H167" s="45"/>
      <c r="I167" s="45"/>
    </row>
    <row r="168" spans="1:10" ht="24.95" customHeight="1" x14ac:dyDescent="0.25">
      <c r="A168" s="11"/>
      <c r="B168" s="146" t="s">
        <v>124</v>
      </c>
      <c r="C168" s="10"/>
      <c r="E168" s="49"/>
      <c r="F168" s="11"/>
      <c r="G168" s="11"/>
      <c r="H168" s="13"/>
      <c r="I168" s="12"/>
    </row>
    <row r="169" spans="1:10" ht="11.25" customHeight="1" x14ac:dyDescent="0.25">
      <c r="A169" s="11"/>
      <c r="B169" s="49"/>
      <c r="C169" s="112"/>
      <c r="E169" s="49"/>
      <c r="F169" s="11"/>
      <c r="G169" s="11"/>
      <c r="H169" s="13"/>
      <c r="I169" s="12"/>
    </row>
    <row r="170" spans="1:10" ht="38.1" customHeight="1" x14ac:dyDescent="0.2">
      <c r="B170" s="14" t="s">
        <v>0</v>
      </c>
      <c r="C170" s="15" t="s">
        <v>3</v>
      </c>
      <c r="D170" s="16" t="s">
        <v>4</v>
      </c>
      <c r="E170" s="17" t="s">
        <v>5</v>
      </c>
      <c r="F170" s="16" t="s">
        <v>6</v>
      </c>
      <c r="G170" s="16" t="s">
        <v>7</v>
      </c>
      <c r="H170" s="18" t="s">
        <v>8</v>
      </c>
      <c r="I170" s="267" t="s">
        <v>9</v>
      </c>
    </row>
    <row r="171" spans="1:10" s="69" customFormat="1" ht="38.1" customHeight="1" x14ac:dyDescent="0.2">
      <c r="A171" s="26"/>
      <c r="B171" s="65" t="s">
        <v>10</v>
      </c>
      <c r="C171" s="20" t="s">
        <v>125</v>
      </c>
      <c r="D171" s="21" t="s">
        <v>126</v>
      </c>
      <c r="E171" s="98" t="s">
        <v>47</v>
      </c>
      <c r="F171" s="68">
        <f>10038*1.04*1.05*1.05</f>
        <v>11509.570800000001</v>
      </c>
      <c r="G171" s="27">
        <v>505.65</v>
      </c>
      <c r="H171" s="153"/>
      <c r="I171" s="23">
        <f t="shared" ref="I171:I175" si="11">F171-G171+H171</f>
        <v>11003.920800000002</v>
      </c>
    </row>
    <row r="172" spans="1:10" s="69" customFormat="1" ht="38.1" customHeight="1" x14ac:dyDescent="0.2">
      <c r="A172" s="26"/>
      <c r="B172" s="65" t="s">
        <v>14</v>
      </c>
      <c r="C172" s="52" t="s">
        <v>127</v>
      </c>
      <c r="D172" s="57" t="s">
        <v>128</v>
      </c>
      <c r="E172" s="122" t="s">
        <v>17</v>
      </c>
      <c r="F172" s="154">
        <f>4740*1.04*1.05*1.05</f>
        <v>5434.8840000000009</v>
      </c>
      <c r="G172" s="155"/>
      <c r="H172" s="104">
        <v>90</v>
      </c>
      <c r="I172" s="34">
        <f t="shared" si="11"/>
        <v>5524.8840000000009</v>
      </c>
      <c r="J172" s="96"/>
    </row>
    <row r="173" spans="1:10" s="69" customFormat="1" ht="38.1" customHeight="1" x14ac:dyDescent="0.2">
      <c r="A173" s="26"/>
      <c r="B173" s="65" t="s">
        <v>25</v>
      </c>
      <c r="C173" s="52" t="s">
        <v>129</v>
      </c>
      <c r="D173" s="57" t="s">
        <v>130</v>
      </c>
      <c r="E173" s="54" t="s">
        <v>50</v>
      </c>
      <c r="F173" s="81">
        <v>5492.21</v>
      </c>
      <c r="G173" s="155"/>
      <c r="H173" s="104">
        <v>90</v>
      </c>
      <c r="I173" s="34">
        <f t="shared" si="11"/>
        <v>5582.21</v>
      </c>
      <c r="J173" s="96"/>
    </row>
    <row r="174" spans="1:10" s="91" customFormat="1" ht="38.1" customHeight="1" x14ac:dyDescent="0.2">
      <c r="A174" s="95"/>
      <c r="B174" s="65" t="s">
        <v>27</v>
      </c>
      <c r="C174" s="52" t="s">
        <v>131</v>
      </c>
      <c r="D174" s="57" t="s">
        <v>132</v>
      </c>
      <c r="E174" s="54" t="s">
        <v>50</v>
      </c>
      <c r="F174" s="81">
        <v>5219.3232000000007</v>
      </c>
      <c r="G174" s="155"/>
      <c r="H174" s="104">
        <v>90</v>
      </c>
      <c r="I174" s="34">
        <f t="shared" si="11"/>
        <v>5309.3232000000007</v>
      </c>
      <c r="J174" s="96"/>
    </row>
    <row r="175" spans="1:10" s="91" customFormat="1" ht="38.1" customHeight="1" x14ac:dyDescent="0.2">
      <c r="A175" s="26"/>
      <c r="B175" s="65" t="s">
        <v>30</v>
      </c>
      <c r="C175" s="52" t="s">
        <v>133</v>
      </c>
      <c r="D175" s="57" t="s">
        <v>134</v>
      </c>
      <c r="E175" s="54" t="s">
        <v>135</v>
      </c>
      <c r="F175" s="81">
        <v>7943.6448000000009</v>
      </c>
      <c r="G175" s="107">
        <v>252.25200000000001</v>
      </c>
      <c r="H175" s="104"/>
      <c r="I175" s="34">
        <f t="shared" si="11"/>
        <v>7691.3928000000005</v>
      </c>
      <c r="J175" s="96"/>
    </row>
    <row r="176" spans="1:10" s="41" customFormat="1" ht="15.75" customHeight="1" x14ac:dyDescent="0.2">
      <c r="A176" s="85"/>
      <c r="E176" s="95"/>
      <c r="F176" s="85"/>
      <c r="G176" s="85"/>
      <c r="H176" s="94" t="s">
        <v>18</v>
      </c>
      <c r="I176" s="93" t="s">
        <v>18</v>
      </c>
    </row>
    <row r="177" spans="1:10" s="69" customFormat="1" ht="24.95" customHeight="1" x14ac:dyDescent="0.2">
      <c r="A177" s="26"/>
      <c r="B177" s="136" t="s">
        <v>19</v>
      </c>
      <c r="C177" s="40"/>
      <c r="E177" s="85" t="s">
        <v>136</v>
      </c>
      <c r="F177" s="43">
        <f>SUM(F171:F175)</f>
        <v>35599.632800000007</v>
      </c>
      <c r="G177" s="43">
        <f>SUM(G171:G175)</f>
        <v>757.90200000000004</v>
      </c>
      <c r="H177" s="43">
        <f>SUM(H172:H176)</f>
        <v>270</v>
      </c>
      <c r="I177" s="43">
        <f>SUM(I171:I176)</f>
        <v>35111.730800000005</v>
      </c>
    </row>
    <row r="178" spans="1:10" ht="27.95" customHeight="1" x14ac:dyDescent="0.25">
      <c r="A178" s="1"/>
      <c r="B178" s="2"/>
      <c r="C178" s="273"/>
      <c r="D178" s="273"/>
      <c r="E178" s="273"/>
      <c r="F178" s="273"/>
      <c r="G178" s="273"/>
      <c r="H178" s="273"/>
      <c r="I178" s="273"/>
    </row>
    <row r="179" spans="1:10" ht="27.95" customHeight="1" x14ac:dyDescent="0.25">
      <c r="A179" s="1"/>
      <c r="B179" s="2"/>
      <c r="C179" s="273"/>
      <c r="D179" s="273"/>
      <c r="E179" s="273"/>
      <c r="F179" s="273"/>
      <c r="G179" s="273"/>
      <c r="H179" s="273"/>
      <c r="I179" s="273"/>
    </row>
    <row r="180" spans="1:10" ht="15" customHeight="1" x14ac:dyDescent="0.25">
      <c r="A180" s="1"/>
      <c r="B180" s="2"/>
      <c r="C180" s="305" t="s">
        <v>672</v>
      </c>
      <c r="D180" s="305"/>
      <c r="E180" s="305"/>
      <c r="F180" s="305"/>
      <c r="G180" s="305"/>
      <c r="H180" s="305"/>
      <c r="I180" s="305"/>
    </row>
    <row r="181" spans="1:10" ht="15" customHeight="1" x14ac:dyDescent="0.25">
      <c r="A181" s="1"/>
      <c r="B181" s="2"/>
      <c r="C181" s="305"/>
      <c r="D181" s="305"/>
      <c r="E181" s="305"/>
      <c r="F181" s="305"/>
      <c r="G181" s="305"/>
      <c r="H181" s="305"/>
      <c r="I181" s="305"/>
    </row>
    <row r="182" spans="1:10" ht="18" customHeight="1" x14ac:dyDescent="0.2">
      <c r="C182" s="306" t="s">
        <v>1</v>
      </c>
      <c r="D182" s="306"/>
      <c r="E182" s="306"/>
      <c r="F182" s="306"/>
      <c r="G182" s="306"/>
      <c r="H182" s="306"/>
      <c r="I182" s="306"/>
    </row>
    <row r="183" spans="1:10" ht="20.100000000000001" customHeight="1" x14ac:dyDescent="0.2">
      <c r="C183" s="304" t="s">
        <v>674</v>
      </c>
      <c r="D183" s="304"/>
      <c r="E183" s="304"/>
      <c r="F183" s="304"/>
      <c r="G183" s="304"/>
      <c r="H183" s="304"/>
      <c r="I183" s="304"/>
    </row>
    <row r="184" spans="1:10" ht="21" customHeight="1" x14ac:dyDescent="0.2">
      <c r="A184" s="11"/>
      <c r="B184" s="19"/>
      <c r="C184" s="11"/>
      <c r="E184" s="129"/>
      <c r="F184" s="11"/>
      <c r="G184" s="11"/>
      <c r="H184" s="45"/>
      <c r="I184" s="45"/>
      <c r="J184" s="142"/>
    </row>
    <row r="185" spans="1:10" s="8" customFormat="1" ht="24.95" customHeight="1" x14ac:dyDescent="0.25">
      <c r="A185" s="11"/>
      <c r="B185" s="146" t="s">
        <v>137</v>
      </c>
      <c r="C185" s="10"/>
      <c r="E185" s="10"/>
      <c r="F185" s="11"/>
      <c r="G185" s="11"/>
      <c r="H185" s="13"/>
      <c r="I185" s="12"/>
      <c r="J185" s="142"/>
    </row>
    <row r="186" spans="1:10" ht="38.1" customHeight="1" x14ac:dyDescent="0.2">
      <c r="B186" s="14" t="s">
        <v>0</v>
      </c>
      <c r="C186" s="15" t="s">
        <v>3</v>
      </c>
      <c r="D186" s="16" t="s">
        <v>4</v>
      </c>
      <c r="E186" s="17" t="s">
        <v>5</v>
      </c>
      <c r="F186" s="16" t="s">
        <v>6</v>
      </c>
      <c r="G186" s="16" t="s">
        <v>7</v>
      </c>
      <c r="H186" s="18" t="s">
        <v>8</v>
      </c>
      <c r="I186" s="267" t="s">
        <v>9</v>
      </c>
    </row>
    <row r="187" spans="1:10" s="134" customFormat="1" ht="38.1" customHeight="1" x14ac:dyDescent="0.2">
      <c r="A187" s="26"/>
      <c r="B187" s="131">
        <v>1</v>
      </c>
      <c r="C187" s="20" t="s">
        <v>138</v>
      </c>
      <c r="D187" s="156" t="s">
        <v>139</v>
      </c>
      <c r="E187" s="98" t="s">
        <v>47</v>
      </c>
      <c r="F187" s="158">
        <v>11509.570800000001</v>
      </c>
      <c r="G187" s="159">
        <v>505.65</v>
      </c>
      <c r="H187" s="160"/>
      <c r="I187" s="23">
        <f t="shared" ref="I187:I192" si="12">F187-G187+H187</f>
        <v>11003.920800000002</v>
      </c>
      <c r="J187" s="69"/>
    </row>
    <row r="188" spans="1:10" s="134" customFormat="1" ht="38.1" customHeight="1" x14ac:dyDescent="0.2">
      <c r="A188" s="26"/>
      <c r="B188" s="65" t="s">
        <v>14</v>
      </c>
      <c r="C188" s="52" t="s">
        <v>140</v>
      </c>
      <c r="D188" s="161" t="s">
        <v>141</v>
      </c>
      <c r="E188" s="171" t="s">
        <v>142</v>
      </c>
      <c r="F188" s="163">
        <v>5194.1000000000004</v>
      </c>
      <c r="G188" s="107"/>
      <c r="H188" s="104">
        <v>90</v>
      </c>
      <c r="I188" s="34">
        <f t="shared" si="12"/>
        <v>5284.1</v>
      </c>
      <c r="J188" s="69"/>
    </row>
    <row r="189" spans="1:10" s="69" customFormat="1" ht="38.1" customHeight="1" x14ac:dyDescent="0.2">
      <c r="A189" s="26"/>
      <c r="B189" s="65" t="s">
        <v>25</v>
      </c>
      <c r="C189" s="52" t="s">
        <v>143</v>
      </c>
      <c r="D189" s="57" t="s">
        <v>144</v>
      </c>
      <c r="E189" s="122" t="s">
        <v>17</v>
      </c>
      <c r="F189" s="162">
        <v>8215.0726000000013</v>
      </c>
      <c r="G189" s="162">
        <v>415.07</v>
      </c>
      <c r="H189" s="104"/>
      <c r="I189" s="34">
        <f t="shared" si="12"/>
        <v>7800.0026000000016</v>
      </c>
    </row>
    <row r="190" spans="1:10" s="91" customFormat="1" ht="38.1" customHeight="1" x14ac:dyDescent="0.2">
      <c r="A190" s="95"/>
      <c r="B190" s="65" t="s">
        <v>27</v>
      </c>
      <c r="C190" s="284" t="s">
        <v>145</v>
      </c>
      <c r="D190" s="57" t="s">
        <v>146</v>
      </c>
      <c r="E190" s="54" t="s">
        <v>17</v>
      </c>
      <c r="F190" s="162">
        <v>5982.3</v>
      </c>
      <c r="G190" s="162"/>
      <c r="H190" s="104">
        <v>90</v>
      </c>
      <c r="I190" s="34">
        <f t="shared" si="12"/>
        <v>6072.3</v>
      </c>
      <c r="J190" s="69"/>
    </row>
    <row r="191" spans="1:10" s="91" customFormat="1" ht="38.1" customHeight="1" x14ac:dyDescent="0.2">
      <c r="A191" s="95"/>
      <c r="B191" s="65" t="s">
        <v>30</v>
      </c>
      <c r="C191" s="52" t="s">
        <v>147</v>
      </c>
      <c r="D191" s="57" t="s">
        <v>148</v>
      </c>
      <c r="E191" s="272" t="s">
        <v>142</v>
      </c>
      <c r="F191" s="107">
        <v>8151.35</v>
      </c>
      <c r="G191" s="107">
        <v>151.35</v>
      </c>
      <c r="H191" s="104"/>
      <c r="I191" s="34">
        <f t="shared" si="12"/>
        <v>8000</v>
      </c>
      <c r="J191" s="164"/>
    </row>
    <row r="192" spans="1:10" s="91" customFormat="1" ht="38.1" customHeight="1" x14ac:dyDescent="0.2">
      <c r="A192" s="95"/>
      <c r="B192" s="65" t="s">
        <v>32</v>
      </c>
      <c r="C192" s="52" t="s">
        <v>149</v>
      </c>
      <c r="D192" s="57" t="s">
        <v>150</v>
      </c>
      <c r="E192" s="272" t="s">
        <v>142</v>
      </c>
      <c r="F192" s="107">
        <v>11799.66</v>
      </c>
      <c r="G192" s="107">
        <v>505.65</v>
      </c>
      <c r="H192" s="104"/>
      <c r="I192" s="34">
        <f t="shared" si="12"/>
        <v>11294.01</v>
      </c>
      <c r="J192" s="96"/>
    </row>
    <row r="193" spans="1:10" s="91" customFormat="1" ht="38.1" customHeight="1" x14ac:dyDescent="0.2">
      <c r="A193" s="95"/>
      <c r="B193" s="65" t="s">
        <v>35</v>
      </c>
      <c r="C193" s="52" t="s">
        <v>151</v>
      </c>
      <c r="D193" s="57" t="s">
        <v>152</v>
      </c>
      <c r="E193" s="272" t="s">
        <v>50</v>
      </c>
      <c r="F193" s="107">
        <v>7343.9730000000009</v>
      </c>
      <c r="G193" s="107">
        <v>200.66</v>
      </c>
      <c r="H193" s="104"/>
      <c r="I193" s="34">
        <f>F193-G193+H193</f>
        <v>7143.313000000001</v>
      </c>
      <c r="J193" s="96"/>
    </row>
    <row r="194" spans="1:10" s="41" customFormat="1" ht="11.25" customHeight="1" x14ac:dyDescent="0.2">
      <c r="A194" s="85"/>
      <c r="E194" s="95"/>
      <c r="F194" s="85"/>
      <c r="G194" s="85"/>
      <c r="H194" s="94" t="s">
        <v>18</v>
      </c>
      <c r="I194" s="93" t="s">
        <v>18</v>
      </c>
      <c r="J194" s="96"/>
    </row>
    <row r="195" spans="1:10" s="69" customFormat="1" ht="24.95" customHeight="1" x14ac:dyDescent="0.2">
      <c r="A195" s="26"/>
      <c r="B195" s="40" t="s">
        <v>19</v>
      </c>
      <c r="C195" s="40"/>
      <c r="E195" s="85"/>
      <c r="F195" s="43">
        <f>SUM(F187:F193)</f>
        <v>58196.026400000002</v>
      </c>
      <c r="G195" s="43">
        <f>SUM(G187:G193)</f>
        <v>1778.3799999999999</v>
      </c>
      <c r="H195" s="43">
        <f>SUM(H187:H194)</f>
        <v>180</v>
      </c>
      <c r="I195" s="43">
        <f>SUM(I187:I194)</f>
        <v>56597.646400000012</v>
      </c>
      <c r="J195" s="96"/>
    </row>
    <row r="196" spans="1:10" s="69" customFormat="1" ht="18.75" customHeight="1" x14ac:dyDescent="0.2">
      <c r="A196" s="26"/>
      <c r="B196" s="40"/>
      <c r="C196" s="40"/>
      <c r="E196" s="85"/>
      <c r="F196" s="43"/>
      <c r="G196" s="43"/>
      <c r="H196" s="43"/>
      <c r="I196" s="43"/>
      <c r="J196" s="96"/>
    </row>
    <row r="197" spans="1:10" ht="15" customHeight="1" x14ac:dyDescent="0.25">
      <c r="A197" s="1"/>
      <c r="B197" s="2"/>
      <c r="C197" s="305" t="s">
        <v>672</v>
      </c>
      <c r="D197" s="305"/>
      <c r="E197" s="305"/>
      <c r="F197" s="305"/>
      <c r="G197" s="305"/>
      <c r="H197" s="305"/>
      <c r="I197" s="305"/>
    </row>
    <row r="198" spans="1:10" ht="15" customHeight="1" x14ac:dyDescent="0.25">
      <c r="A198" s="1"/>
      <c r="B198" s="2"/>
      <c r="C198" s="305"/>
      <c r="D198" s="305"/>
      <c r="E198" s="305"/>
      <c r="F198" s="305"/>
      <c r="G198" s="305"/>
      <c r="H198" s="305"/>
      <c r="I198" s="305"/>
    </row>
    <row r="199" spans="1:10" ht="18" customHeight="1" x14ac:dyDescent="0.2">
      <c r="C199" s="306" t="s">
        <v>1</v>
      </c>
      <c r="D199" s="306"/>
      <c r="E199" s="306"/>
      <c r="F199" s="306"/>
      <c r="G199" s="306"/>
      <c r="H199" s="306"/>
      <c r="I199" s="306"/>
    </row>
    <row r="200" spans="1:10" ht="20.100000000000001" customHeight="1" x14ac:dyDescent="0.2">
      <c r="C200" s="304" t="s">
        <v>674</v>
      </c>
      <c r="D200" s="304"/>
      <c r="E200" s="304"/>
      <c r="F200" s="304"/>
      <c r="G200" s="304"/>
      <c r="H200" s="304"/>
      <c r="I200" s="304"/>
    </row>
    <row r="201" spans="1:10" ht="24.95" customHeight="1" x14ac:dyDescent="0.25">
      <c r="A201" s="11"/>
      <c r="B201" s="10" t="s">
        <v>153</v>
      </c>
      <c r="C201" s="10"/>
      <c r="E201" s="112"/>
      <c r="F201" s="11"/>
      <c r="G201" s="11"/>
      <c r="H201" s="13"/>
      <c r="I201" s="12"/>
    </row>
    <row r="202" spans="1:10" ht="11.25" customHeight="1" x14ac:dyDescent="0.25">
      <c r="A202" s="11"/>
      <c r="B202" s="49"/>
      <c r="C202" s="112"/>
      <c r="E202" s="112"/>
      <c r="F202" s="11"/>
      <c r="G202" s="11"/>
      <c r="H202" s="13"/>
      <c r="I202" s="12"/>
    </row>
    <row r="203" spans="1:10" ht="33" customHeight="1" x14ac:dyDescent="0.2">
      <c r="B203" s="14" t="s">
        <v>0</v>
      </c>
      <c r="C203" s="15" t="s">
        <v>3</v>
      </c>
      <c r="D203" s="16" t="s">
        <v>4</v>
      </c>
      <c r="E203" s="17" t="s">
        <v>5</v>
      </c>
      <c r="F203" s="16" t="s">
        <v>6</v>
      </c>
      <c r="G203" s="16" t="s">
        <v>7</v>
      </c>
      <c r="H203" s="18" t="s">
        <v>8</v>
      </c>
      <c r="I203" s="267" t="s">
        <v>9</v>
      </c>
    </row>
    <row r="204" spans="1:10" s="69" customFormat="1" ht="33" customHeight="1" x14ac:dyDescent="0.2">
      <c r="A204" s="26"/>
      <c r="B204" s="65" t="s">
        <v>10</v>
      </c>
      <c r="C204" s="20" t="s">
        <v>154</v>
      </c>
      <c r="D204" s="21" t="s">
        <v>155</v>
      </c>
      <c r="E204" s="98" t="s">
        <v>156</v>
      </c>
      <c r="F204" s="165">
        <v>9261</v>
      </c>
      <c r="G204" s="27">
        <v>424.85</v>
      </c>
      <c r="H204" s="166"/>
      <c r="I204" s="23">
        <f>F204-G204+H204</f>
        <v>8836.15</v>
      </c>
      <c r="J204" s="96"/>
    </row>
    <row r="205" spans="1:10" s="69" customFormat="1" ht="33" customHeight="1" x14ac:dyDescent="0.2">
      <c r="A205" s="26"/>
      <c r="B205" s="65" t="s">
        <v>14</v>
      </c>
      <c r="C205" s="52" t="s">
        <v>157</v>
      </c>
      <c r="D205" s="84" t="s">
        <v>158</v>
      </c>
      <c r="E205" s="122" t="s">
        <v>159</v>
      </c>
      <c r="F205" s="107">
        <v>6967.7448750000003</v>
      </c>
      <c r="G205" s="107">
        <v>211.84537500000002</v>
      </c>
      <c r="H205" s="125"/>
      <c r="I205" s="34">
        <f t="shared" ref="I205:I212" si="13">F205-G205+H205</f>
        <v>6755.8995000000004</v>
      </c>
      <c r="J205" s="79"/>
    </row>
    <row r="206" spans="1:10" s="69" customFormat="1" ht="33" customHeight="1" x14ac:dyDescent="0.2">
      <c r="A206" s="26"/>
      <c r="B206" s="65" t="s">
        <v>25</v>
      </c>
      <c r="C206" s="52" t="s">
        <v>160</v>
      </c>
      <c r="D206" s="84" t="s">
        <v>161</v>
      </c>
      <c r="E206" s="122" t="s">
        <v>162</v>
      </c>
      <c r="F206" s="162">
        <v>6571.8371250000009</v>
      </c>
      <c r="G206" s="162">
        <v>181.74712500000001</v>
      </c>
      <c r="H206" s="125"/>
      <c r="I206" s="34">
        <f t="shared" si="13"/>
        <v>6390.0900000000011</v>
      </c>
      <c r="J206" s="79"/>
    </row>
    <row r="207" spans="1:10" s="69" customFormat="1" ht="33" customHeight="1" x14ac:dyDescent="0.2">
      <c r="A207" s="26"/>
      <c r="B207" s="65" t="s">
        <v>27</v>
      </c>
      <c r="C207" s="52" t="s">
        <v>163</v>
      </c>
      <c r="D207" s="84" t="s">
        <v>164</v>
      </c>
      <c r="E207" s="122" t="s">
        <v>162</v>
      </c>
      <c r="F207" s="162">
        <v>6571.8371250000009</v>
      </c>
      <c r="G207" s="162">
        <v>181.74712500000001</v>
      </c>
      <c r="H207" s="125"/>
      <c r="I207" s="34">
        <f t="shared" si="13"/>
        <v>6390.0900000000011</v>
      </c>
      <c r="J207" s="79"/>
    </row>
    <row r="208" spans="1:10" s="69" customFormat="1" ht="33" customHeight="1" x14ac:dyDescent="0.2">
      <c r="A208" s="26"/>
      <c r="B208" s="65" t="s">
        <v>30</v>
      </c>
      <c r="C208" s="52" t="s">
        <v>165</v>
      </c>
      <c r="D208" s="84" t="s">
        <v>166</v>
      </c>
      <c r="E208" s="122" t="s">
        <v>159</v>
      </c>
      <c r="F208" s="162">
        <v>5955.9806250000001</v>
      </c>
      <c r="G208" s="162">
        <v>181.74712500000001</v>
      </c>
      <c r="H208" s="125"/>
      <c r="I208" s="34">
        <f t="shared" si="13"/>
        <v>5774.2335000000003</v>
      </c>
      <c r="J208" s="79"/>
    </row>
    <row r="209" spans="1:10" s="69" customFormat="1" ht="33" customHeight="1" x14ac:dyDescent="0.2">
      <c r="A209" s="26"/>
      <c r="B209" s="65" t="s">
        <v>32</v>
      </c>
      <c r="C209" s="52" t="s">
        <v>167</v>
      </c>
      <c r="D209" s="84" t="s">
        <v>168</v>
      </c>
      <c r="E209" s="122" t="s">
        <v>162</v>
      </c>
      <c r="F209" s="162">
        <v>6155.9806250000001</v>
      </c>
      <c r="G209" s="162">
        <v>181.74712500000001</v>
      </c>
      <c r="H209" s="125"/>
      <c r="I209" s="34">
        <f t="shared" si="13"/>
        <v>5974.2335000000003</v>
      </c>
      <c r="J209" s="79"/>
    </row>
    <row r="210" spans="1:10" s="69" customFormat="1" ht="33" customHeight="1" x14ac:dyDescent="0.2">
      <c r="A210" s="26"/>
      <c r="B210" s="65" t="s">
        <v>35</v>
      </c>
      <c r="C210" s="52" t="s">
        <v>169</v>
      </c>
      <c r="D210" s="167" t="s">
        <v>170</v>
      </c>
      <c r="E210" s="122" t="s">
        <v>162</v>
      </c>
      <c r="F210" s="162">
        <v>5846.0062500000004</v>
      </c>
      <c r="G210" s="162">
        <v>162.0675</v>
      </c>
      <c r="H210" s="125"/>
      <c r="I210" s="34">
        <f t="shared" si="13"/>
        <v>5683.9387500000003</v>
      </c>
      <c r="J210" s="79"/>
    </row>
    <row r="211" spans="1:10" s="69" customFormat="1" ht="33" customHeight="1" x14ac:dyDescent="0.2">
      <c r="A211" s="26"/>
      <c r="B211" s="65" t="s">
        <v>38</v>
      </c>
      <c r="C211" s="52" t="s">
        <v>171</v>
      </c>
      <c r="D211" s="84" t="s">
        <v>172</v>
      </c>
      <c r="E211" s="122" t="s">
        <v>162</v>
      </c>
      <c r="F211" s="107">
        <v>6181.75</v>
      </c>
      <c r="G211" s="107">
        <v>181.75</v>
      </c>
      <c r="H211" s="125"/>
      <c r="I211" s="34">
        <f t="shared" si="13"/>
        <v>6000</v>
      </c>
      <c r="J211" s="79"/>
    </row>
    <row r="212" spans="1:10" s="69" customFormat="1" ht="33" customHeight="1" x14ac:dyDescent="0.2">
      <c r="A212" s="26"/>
      <c r="B212" s="65" t="s">
        <v>41</v>
      </c>
      <c r="C212" s="52" t="s">
        <v>173</v>
      </c>
      <c r="D212" s="84" t="s">
        <v>174</v>
      </c>
      <c r="E212" s="122" t="s">
        <v>162</v>
      </c>
      <c r="F212" s="107">
        <v>6419.0306250000003</v>
      </c>
      <c r="G212" s="107">
        <v>114.60487500000001</v>
      </c>
      <c r="H212" s="104">
        <v>126</v>
      </c>
      <c r="I212" s="34">
        <f t="shared" si="13"/>
        <v>6430.4257500000003</v>
      </c>
      <c r="J212" s="79"/>
    </row>
    <row r="213" spans="1:10" s="41" customFormat="1" ht="11.25" customHeight="1" x14ac:dyDescent="0.2">
      <c r="A213" s="85"/>
      <c r="E213" s="95"/>
      <c r="F213" s="85"/>
      <c r="G213" s="85"/>
      <c r="H213" s="94" t="s">
        <v>18</v>
      </c>
      <c r="I213" s="25" t="s">
        <v>175</v>
      </c>
      <c r="J213" s="96"/>
    </row>
    <row r="214" spans="1:10" s="69" customFormat="1" ht="24.95" customHeight="1" x14ac:dyDescent="0.2">
      <c r="A214" s="26"/>
      <c r="B214" s="40" t="s">
        <v>19</v>
      </c>
      <c r="C214" s="40"/>
      <c r="E214" s="85"/>
      <c r="F214" s="43">
        <f>SUM(F204:F212)</f>
        <v>59931.167250000006</v>
      </c>
      <c r="G214" s="43">
        <f>SUM(G204:G212)</f>
        <v>1822.1062500000003</v>
      </c>
      <c r="H214" s="43">
        <f t="shared" ref="H214" si="14">SUM(H205:H213)</f>
        <v>126</v>
      </c>
      <c r="I214" s="43">
        <f>SUM(I204:I213)</f>
        <v>58235.061000000009</v>
      </c>
      <c r="J214" s="96"/>
    </row>
    <row r="215" spans="1:10" ht="22.5" customHeight="1" x14ac:dyDescent="0.2">
      <c r="A215" s="11"/>
      <c r="B215" s="19"/>
      <c r="C215" s="35" t="s">
        <v>0</v>
      </c>
      <c r="E215" s="129"/>
      <c r="F215" s="45"/>
      <c r="G215" s="45"/>
      <c r="H215" s="45"/>
      <c r="I215" s="45"/>
      <c r="J215" s="169"/>
    </row>
    <row r="216" spans="1:10" ht="27.95" customHeight="1" x14ac:dyDescent="0.25">
      <c r="A216" s="1"/>
      <c r="B216" s="2"/>
      <c r="C216" s="273"/>
      <c r="D216" s="273"/>
      <c r="E216" s="273"/>
      <c r="F216" s="273"/>
      <c r="G216" s="273"/>
      <c r="H216" s="273"/>
      <c r="I216" s="273"/>
    </row>
    <row r="217" spans="1:10" ht="15" customHeight="1" x14ac:dyDescent="0.25">
      <c r="A217" s="1"/>
      <c r="B217" s="2"/>
      <c r="C217" s="305" t="s">
        <v>672</v>
      </c>
      <c r="D217" s="305"/>
      <c r="E217" s="305"/>
      <c r="F217" s="305"/>
      <c r="G217" s="305"/>
      <c r="H217" s="305"/>
      <c r="I217" s="305"/>
    </row>
    <row r="218" spans="1:10" ht="15" customHeight="1" x14ac:dyDescent="0.25">
      <c r="A218" s="1"/>
      <c r="B218" s="2"/>
      <c r="C218" s="305"/>
      <c r="D218" s="305"/>
      <c r="E218" s="305"/>
      <c r="F218" s="305"/>
      <c r="G218" s="305"/>
      <c r="H218" s="305"/>
      <c r="I218" s="305"/>
    </row>
    <row r="219" spans="1:10" ht="18" customHeight="1" x14ac:dyDescent="0.2">
      <c r="C219" s="306" t="s">
        <v>1</v>
      </c>
      <c r="D219" s="306"/>
      <c r="E219" s="306"/>
      <c r="F219" s="306"/>
      <c r="G219" s="306"/>
      <c r="H219" s="306"/>
      <c r="I219" s="306"/>
    </row>
    <row r="220" spans="1:10" ht="20.100000000000001" customHeight="1" x14ac:dyDescent="0.2">
      <c r="C220" s="304" t="s">
        <v>674</v>
      </c>
      <c r="D220" s="304"/>
      <c r="E220" s="304"/>
      <c r="F220" s="304"/>
      <c r="G220" s="304"/>
      <c r="H220" s="304"/>
      <c r="I220" s="304"/>
    </row>
    <row r="221" spans="1:10" ht="11.25" customHeight="1" x14ac:dyDescent="0.2">
      <c r="A221" s="11"/>
      <c r="B221" s="19"/>
      <c r="C221" s="35"/>
      <c r="E221" s="129"/>
      <c r="F221" s="11"/>
      <c r="G221" s="11"/>
      <c r="H221" s="45"/>
      <c r="I221" s="45"/>
    </row>
    <row r="222" spans="1:10" ht="24.95" customHeight="1" x14ac:dyDescent="0.25">
      <c r="A222" s="11"/>
      <c r="B222" s="146" t="s">
        <v>176</v>
      </c>
      <c r="C222" s="10"/>
      <c r="E222" s="10"/>
      <c r="F222" s="11"/>
      <c r="G222" s="11"/>
      <c r="H222" s="13"/>
      <c r="I222" s="12"/>
      <c r="J222" s="169"/>
    </row>
    <row r="223" spans="1:10" ht="30.75" customHeight="1" x14ac:dyDescent="0.2">
      <c r="B223" s="14" t="s">
        <v>0</v>
      </c>
      <c r="C223" s="15" t="s">
        <v>3</v>
      </c>
      <c r="D223" s="16" t="s">
        <v>4</v>
      </c>
      <c r="E223" s="17" t="s">
        <v>5</v>
      </c>
      <c r="F223" s="16" t="s">
        <v>6</v>
      </c>
      <c r="G223" s="16" t="s">
        <v>7</v>
      </c>
      <c r="H223" s="18" t="s">
        <v>8</v>
      </c>
      <c r="I223" s="267" t="s">
        <v>9</v>
      </c>
    </row>
    <row r="224" spans="1:10" s="69" customFormat="1" ht="34.5" customHeight="1" x14ac:dyDescent="0.2">
      <c r="A224" s="26"/>
      <c r="B224" s="65" t="s">
        <v>10</v>
      </c>
      <c r="C224" s="52" t="s">
        <v>177</v>
      </c>
      <c r="D224" s="84" t="s">
        <v>178</v>
      </c>
      <c r="E224" s="54" t="s">
        <v>179</v>
      </c>
      <c r="F224" s="107">
        <v>7191.4752000000008</v>
      </c>
      <c r="G224" s="107">
        <v>209.82780000000002</v>
      </c>
      <c r="H224" s="104"/>
      <c r="I224" s="34">
        <f t="shared" ref="I224:I230" si="15">F224-G224+H224</f>
        <v>6981.6474000000007</v>
      </c>
    </row>
    <row r="225" spans="1:10" s="69" customFormat="1" ht="34.5" customHeight="1" x14ac:dyDescent="0.2">
      <c r="A225" s="26"/>
      <c r="B225" s="65" t="s">
        <v>14</v>
      </c>
      <c r="C225" s="52" t="s">
        <v>180</v>
      </c>
      <c r="D225" s="84" t="s">
        <v>181</v>
      </c>
      <c r="E225" s="122" t="s">
        <v>182</v>
      </c>
      <c r="F225" s="170">
        <f>4415*1.05*1.05*1.05</f>
        <v>5110.9143750000003</v>
      </c>
      <c r="G225" s="82"/>
      <c r="H225" s="104">
        <v>90</v>
      </c>
      <c r="I225" s="34">
        <f t="shared" si="15"/>
        <v>5200.9143750000003</v>
      </c>
    </row>
    <row r="226" spans="1:10" s="69" customFormat="1" ht="34.5" customHeight="1" x14ac:dyDescent="0.2">
      <c r="A226" s="26"/>
      <c r="B226" s="65" t="s">
        <v>25</v>
      </c>
      <c r="C226" s="52" t="s">
        <v>183</v>
      </c>
      <c r="D226" s="167" t="s">
        <v>184</v>
      </c>
      <c r="E226" s="171" t="s">
        <v>185</v>
      </c>
      <c r="F226" s="107">
        <v>5530.9170000000004</v>
      </c>
      <c r="G226" s="82"/>
      <c r="H226" s="104">
        <v>90</v>
      </c>
      <c r="I226" s="34">
        <f t="shared" si="15"/>
        <v>5620.9170000000004</v>
      </c>
    </row>
    <row r="227" spans="1:10" s="69" customFormat="1" ht="34.5" customHeight="1" x14ac:dyDescent="0.2">
      <c r="A227" s="26"/>
      <c r="B227" s="65" t="s">
        <v>27</v>
      </c>
      <c r="C227" s="52" t="s">
        <v>186</v>
      </c>
      <c r="D227" s="172" t="s">
        <v>187</v>
      </c>
      <c r="E227" s="122" t="s">
        <v>188</v>
      </c>
      <c r="F227" s="107">
        <v>5110.91</v>
      </c>
      <c r="G227" s="82"/>
      <c r="H227" s="104">
        <v>90</v>
      </c>
      <c r="I227" s="34">
        <f t="shared" si="15"/>
        <v>5200.91</v>
      </c>
    </row>
    <row r="228" spans="1:10" s="69" customFormat="1" ht="34.5" customHeight="1" x14ac:dyDescent="0.2">
      <c r="A228" s="26"/>
      <c r="B228" s="121">
        <v>5</v>
      </c>
      <c r="C228" s="52" t="s">
        <v>189</v>
      </c>
      <c r="D228" s="84" t="s">
        <v>190</v>
      </c>
      <c r="E228" s="54" t="s">
        <v>191</v>
      </c>
      <c r="F228" s="107">
        <v>5523.1722000000009</v>
      </c>
      <c r="G228" s="107">
        <v>113.51</v>
      </c>
      <c r="H228" s="173"/>
      <c r="I228" s="34">
        <f t="shared" si="15"/>
        <v>5409.6622000000007</v>
      </c>
    </row>
    <row r="229" spans="1:10" s="69" customFormat="1" ht="34.5" customHeight="1" x14ac:dyDescent="0.2">
      <c r="A229" s="26"/>
      <c r="B229" s="121">
        <v>6</v>
      </c>
      <c r="C229" s="52" t="s">
        <v>192</v>
      </c>
      <c r="D229" s="84" t="s">
        <v>193</v>
      </c>
      <c r="E229" s="54" t="s">
        <v>194</v>
      </c>
      <c r="F229" s="107">
        <v>4066.4610000000002</v>
      </c>
      <c r="G229" s="82"/>
      <c r="H229" s="127">
        <v>120</v>
      </c>
      <c r="I229" s="34">
        <f t="shared" si="15"/>
        <v>4186.4610000000002</v>
      </c>
    </row>
    <row r="230" spans="1:10" s="91" customFormat="1" ht="34.5" customHeight="1" x14ac:dyDescent="0.2">
      <c r="A230" s="95"/>
      <c r="B230" s="65" t="s">
        <v>35</v>
      </c>
      <c r="C230" s="52" t="s">
        <v>195</v>
      </c>
      <c r="D230" s="84" t="s">
        <v>196</v>
      </c>
      <c r="E230" s="54" t="s">
        <v>197</v>
      </c>
      <c r="F230" s="81">
        <v>7495.866</v>
      </c>
      <c r="G230" s="81">
        <v>145.86075000000002</v>
      </c>
      <c r="H230" s="125"/>
      <c r="I230" s="34">
        <f t="shared" si="15"/>
        <v>7350.0052500000002</v>
      </c>
    </row>
    <row r="231" spans="1:10" s="41" customFormat="1" ht="11.25" customHeight="1" x14ac:dyDescent="0.2">
      <c r="A231" s="85"/>
      <c r="E231" s="95"/>
      <c r="F231" s="85"/>
      <c r="G231" s="85"/>
      <c r="H231" s="94" t="s">
        <v>18</v>
      </c>
      <c r="I231" s="93" t="s">
        <v>18</v>
      </c>
    </row>
    <row r="232" spans="1:10" s="69" customFormat="1" ht="24.95" customHeight="1" x14ac:dyDescent="0.2">
      <c r="A232" s="26"/>
      <c r="B232" s="40" t="s">
        <v>19</v>
      </c>
      <c r="C232" s="40"/>
      <c r="E232" s="85"/>
      <c r="F232" s="43">
        <f>SUM(F224:F230)</f>
        <v>40029.715775000004</v>
      </c>
      <c r="G232" s="43">
        <f>SUM(G224:G230)</f>
        <v>469.19855000000007</v>
      </c>
      <c r="H232" s="43">
        <f t="shared" ref="H232" si="16">SUM(H224:H231)</f>
        <v>390</v>
      </c>
      <c r="I232" s="43">
        <f>SUM(I224:I231)</f>
        <v>39950.517225000003</v>
      </c>
    </row>
    <row r="233" spans="1:10" s="69" customFormat="1" ht="24.95" customHeight="1" x14ac:dyDescent="0.2">
      <c r="A233" s="26"/>
      <c r="B233" s="40"/>
      <c r="C233" s="40"/>
      <c r="E233" s="85"/>
      <c r="F233" s="43"/>
      <c r="G233" s="43"/>
      <c r="H233" s="43"/>
      <c r="I233" s="43"/>
    </row>
    <row r="234" spans="1:10" s="69" customFormat="1" ht="11.25" customHeight="1" x14ac:dyDescent="0.2">
      <c r="A234" s="26"/>
      <c r="B234" s="40"/>
      <c r="C234" s="40"/>
      <c r="E234" s="85"/>
      <c r="F234" s="43"/>
      <c r="G234" s="43"/>
      <c r="H234" s="43"/>
      <c r="I234" s="43"/>
    </row>
    <row r="235" spans="1:10" ht="14.25" customHeight="1" x14ac:dyDescent="0.25">
      <c r="A235" s="1"/>
      <c r="B235" s="2"/>
      <c r="C235" s="305" t="s">
        <v>672</v>
      </c>
      <c r="D235" s="305"/>
      <c r="E235" s="305"/>
      <c r="F235" s="305"/>
      <c r="G235" s="305"/>
      <c r="H235" s="305"/>
      <c r="I235" s="305"/>
    </row>
    <row r="236" spans="1:10" ht="14.25" customHeight="1" x14ac:dyDescent="0.25">
      <c r="A236" s="1"/>
      <c r="B236" s="2"/>
      <c r="C236" s="305"/>
      <c r="D236" s="305"/>
      <c r="E236" s="305"/>
      <c r="F236" s="305"/>
      <c r="G236" s="305"/>
      <c r="H236" s="305"/>
      <c r="I236" s="305"/>
    </row>
    <row r="237" spans="1:10" ht="14.25" customHeight="1" x14ac:dyDescent="0.2">
      <c r="C237" s="313" t="s">
        <v>1</v>
      </c>
      <c r="D237" s="313"/>
      <c r="E237" s="313"/>
      <c r="F237" s="313"/>
      <c r="G237" s="313"/>
      <c r="H237" s="313"/>
      <c r="I237" s="313"/>
    </row>
    <row r="238" spans="1:10" ht="15" customHeight="1" x14ac:dyDescent="0.2">
      <c r="C238" s="304" t="s">
        <v>674</v>
      </c>
      <c r="D238" s="304"/>
      <c r="E238" s="304"/>
      <c r="F238" s="304"/>
      <c r="G238" s="304"/>
      <c r="H238" s="304"/>
      <c r="I238" s="304"/>
    </row>
    <row r="239" spans="1:10" ht="11.25" customHeight="1" x14ac:dyDescent="0.25">
      <c r="C239" s="312"/>
      <c r="D239" s="312"/>
      <c r="E239" s="312"/>
      <c r="F239" s="312"/>
      <c r="G239" s="312"/>
      <c r="H239" s="312"/>
      <c r="I239" s="312"/>
    </row>
    <row r="240" spans="1:10" ht="15.75" customHeight="1" x14ac:dyDescent="0.25">
      <c r="A240" s="11"/>
      <c r="B240" s="146" t="s">
        <v>198</v>
      </c>
      <c r="C240" s="10"/>
      <c r="E240" s="10"/>
      <c r="F240" s="11"/>
      <c r="G240" s="11"/>
      <c r="H240" s="13"/>
      <c r="I240" s="12"/>
      <c r="J240" s="169"/>
    </row>
    <row r="241" spans="1:12" ht="16.5" customHeight="1" x14ac:dyDescent="0.2">
      <c r="B241" s="14" t="s">
        <v>0</v>
      </c>
      <c r="C241" s="15" t="s">
        <v>3</v>
      </c>
      <c r="D241" s="16" t="s">
        <v>4</v>
      </c>
      <c r="E241" s="17" t="s">
        <v>5</v>
      </c>
      <c r="F241" s="16" t="s">
        <v>6</v>
      </c>
      <c r="G241" s="16" t="s">
        <v>7</v>
      </c>
      <c r="H241" s="18" t="s">
        <v>8</v>
      </c>
      <c r="I241" s="287" t="s">
        <v>9</v>
      </c>
    </row>
    <row r="242" spans="1:12" s="69" customFormat="1" ht="22.5" customHeight="1" x14ac:dyDescent="0.2">
      <c r="A242" s="26"/>
      <c r="B242" s="121">
        <v>1</v>
      </c>
      <c r="C242" s="288" t="s">
        <v>199</v>
      </c>
      <c r="D242" s="108" t="s">
        <v>200</v>
      </c>
      <c r="E242" s="277" t="s">
        <v>47</v>
      </c>
      <c r="F242" s="107">
        <v>11509.570800000001</v>
      </c>
      <c r="G242" s="107">
        <v>505.65</v>
      </c>
      <c r="H242" s="127"/>
      <c r="I242" s="34">
        <f t="shared" ref="I242:I255" si="17">F242-G242+H242</f>
        <v>11003.920800000002</v>
      </c>
      <c r="J242" s="96"/>
    </row>
    <row r="243" spans="1:12" s="69" customFormat="1" ht="22.35" customHeight="1" x14ac:dyDescent="0.2">
      <c r="A243" s="26"/>
      <c r="B243" s="65" t="s">
        <v>14</v>
      </c>
      <c r="C243" s="89" t="s">
        <v>201</v>
      </c>
      <c r="D243" s="57" t="s">
        <v>202</v>
      </c>
      <c r="E243" s="171" t="s">
        <v>203</v>
      </c>
      <c r="F243" s="107">
        <v>8252.25</v>
      </c>
      <c r="G243" s="107">
        <v>252.25</v>
      </c>
      <c r="H243" s="104"/>
      <c r="I243" s="34">
        <f t="shared" si="17"/>
        <v>8000</v>
      </c>
      <c r="J243" s="96"/>
    </row>
    <row r="244" spans="1:12" s="69" customFormat="1" ht="22.35" customHeight="1" x14ac:dyDescent="0.2">
      <c r="A244" s="26"/>
      <c r="B244" s="65" t="s">
        <v>25</v>
      </c>
      <c r="C244" s="174" t="s">
        <v>204</v>
      </c>
      <c r="D244" s="84" t="s">
        <v>205</v>
      </c>
      <c r="E244" s="277" t="s">
        <v>17</v>
      </c>
      <c r="F244" s="107">
        <v>6650.2800000000007</v>
      </c>
      <c r="G244" s="107">
        <v>200.655</v>
      </c>
      <c r="H244" s="127"/>
      <c r="I244" s="34">
        <f t="shared" si="17"/>
        <v>6449.6250000000009</v>
      </c>
      <c r="J244" s="79"/>
      <c r="K244" s="168"/>
      <c r="L244" s="168"/>
    </row>
    <row r="245" spans="1:12" s="69" customFormat="1" ht="22.35" customHeight="1" x14ac:dyDescent="0.2">
      <c r="A245" s="26"/>
      <c r="B245" s="65" t="s">
        <v>27</v>
      </c>
      <c r="C245" s="288" t="s">
        <v>206</v>
      </c>
      <c r="D245" s="84" t="s">
        <v>207</v>
      </c>
      <c r="E245" s="171" t="s">
        <v>179</v>
      </c>
      <c r="F245" s="107">
        <v>6825.7098000000005</v>
      </c>
      <c r="G245" s="107">
        <v>209.82780000000002</v>
      </c>
      <c r="H245" s="127"/>
      <c r="I245" s="34">
        <f t="shared" si="17"/>
        <v>6615.8820000000005</v>
      </c>
      <c r="J245" s="79"/>
      <c r="K245" s="168"/>
      <c r="L245" s="168"/>
    </row>
    <row r="246" spans="1:12" s="69" customFormat="1" ht="22.35" customHeight="1" x14ac:dyDescent="0.2">
      <c r="A246" s="26"/>
      <c r="B246" s="65" t="s">
        <v>30</v>
      </c>
      <c r="C246" s="174" t="s">
        <v>208</v>
      </c>
      <c r="D246" s="84" t="s">
        <v>209</v>
      </c>
      <c r="E246" s="277" t="s">
        <v>210</v>
      </c>
      <c r="F246" s="107">
        <v>4473.063000000001</v>
      </c>
      <c r="G246" s="107"/>
      <c r="H246" s="127">
        <v>136</v>
      </c>
      <c r="I246" s="34">
        <f t="shared" si="17"/>
        <v>4609.063000000001</v>
      </c>
      <c r="J246" s="79"/>
      <c r="K246" s="168"/>
      <c r="L246" s="168"/>
    </row>
    <row r="247" spans="1:12" s="69" customFormat="1" ht="22.35" customHeight="1" x14ac:dyDescent="0.2">
      <c r="A247" s="26"/>
      <c r="B247" s="65" t="s">
        <v>32</v>
      </c>
      <c r="C247" s="174" t="s">
        <v>211</v>
      </c>
      <c r="D247" s="84" t="s">
        <v>212</v>
      </c>
      <c r="E247" s="277" t="s">
        <v>210</v>
      </c>
      <c r="F247" s="107">
        <v>3357.41</v>
      </c>
      <c r="G247" s="107"/>
      <c r="H247" s="127"/>
      <c r="I247" s="34">
        <f t="shared" si="17"/>
        <v>3357.41</v>
      </c>
      <c r="J247" s="96" t="s">
        <v>0</v>
      </c>
      <c r="K247" s="175" t="s">
        <v>0</v>
      </c>
      <c r="L247" s="168"/>
    </row>
    <row r="248" spans="1:12" s="69" customFormat="1" ht="22.35" customHeight="1" x14ac:dyDescent="0.2">
      <c r="A248" s="26"/>
      <c r="B248" s="65" t="s">
        <v>35</v>
      </c>
      <c r="C248" s="174" t="s">
        <v>213</v>
      </c>
      <c r="D248" s="84" t="s">
        <v>214</v>
      </c>
      <c r="E248" s="277" t="s">
        <v>215</v>
      </c>
      <c r="F248" s="107">
        <v>6281.0748000000012</v>
      </c>
      <c r="G248" s="107">
        <v>113.51</v>
      </c>
      <c r="H248" s="127"/>
      <c r="I248" s="34">
        <f t="shared" si="17"/>
        <v>6167.564800000001</v>
      </c>
      <c r="J248" s="79"/>
      <c r="K248" s="168"/>
      <c r="L248" s="168"/>
    </row>
    <row r="249" spans="1:12" s="69" customFormat="1" ht="22.35" customHeight="1" x14ac:dyDescent="0.2">
      <c r="A249" s="26"/>
      <c r="B249" s="65" t="s">
        <v>38</v>
      </c>
      <c r="C249" s="174" t="s">
        <v>216</v>
      </c>
      <c r="D249" s="84" t="s">
        <v>217</v>
      </c>
      <c r="E249" s="277" t="s">
        <v>215</v>
      </c>
      <c r="F249" s="107">
        <v>9480.0888000000014</v>
      </c>
      <c r="G249" s="107">
        <v>420.80220000000003</v>
      </c>
      <c r="H249" s="127"/>
      <c r="I249" s="34">
        <f t="shared" si="17"/>
        <v>9059.2866000000013</v>
      </c>
      <c r="J249" s="79"/>
      <c r="K249" s="168"/>
      <c r="L249" s="168"/>
    </row>
    <row r="250" spans="1:12" s="69" customFormat="1" ht="22.35" customHeight="1" x14ac:dyDescent="0.2">
      <c r="A250" s="26"/>
      <c r="B250" s="65" t="s">
        <v>41</v>
      </c>
      <c r="C250" s="174" t="s">
        <v>218</v>
      </c>
      <c r="D250" s="84" t="s">
        <v>219</v>
      </c>
      <c r="E250" s="277" t="s">
        <v>194</v>
      </c>
      <c r="F250" s="107">
        <v>5000</v>
      </c>
      <c r="G250" s="107"/>
      <c r="H250" s="127">
        <v>90</v>
      </c>
      <c r="I250" s="34">
        <f t="shared" si="17"/>
        <v>5090</v>
      </c>
      <c r="J250" s="79"/>
      <c r="K250" s="168"/>
      <c r="L250" s="168"/>
    </row>
    <row r="251" spans="1:12" s="69" customFormat="1" ht="22.35" customHeight="1" x14ac:dyDescent="0.2">
      <c r="A251" s="26"/>
      <c r="B251" s="65" t="s">
        <v>220</v>
      </c>
      <c r="C251" s="174" t="s">
        <v>221</v>
      </c>
      <c r="D251" s="84" t="s">
        <v>222</v>
      </c>
      <c r="E251" s="277" t="s">
        <v>194</v>
      </c>
      <c r="F251" s="107">
        <v>4105.5</v>
      </c>
      <c r="G251" s="107"/>
      <c r="H251" s="127">
        <v>90</v>
      </c>
      <c r="I251" s="34">
        <f t="shared" si="17"/>
        <v>4195.5</v>
      </c>
      <c r="J251" s="79"/>
      <c r="K251" s="168"/>
      <c r="L251" s="168"/>
    </row>
    <row r="252" spans="1:12" s="69" customFormat="1" ht="22.35" customHeight="1" x14ac:dyDescent="0.2">
      <c r="A252" s="26"/>
      <c r="B252" s="65" t="s">
        <v>223</v>
      </c>
      <c r="C252" s="174" t="s">
        <v>224</v>
      </c>
      <c r="D252" s="84" t="s">
        <v>225</v>
      </c>
      <c r="E252" s="277" t="s">
        <v>194</v>
      </c>
      <c r="F252" s="107">
        <v>4401.5265000000009</v>
      </c>
      <c r="G252" s="107"/>
      <c r="H252" s="127">
        <v>90</v>
      </c>
      <c r="I252" s="34">
        <f t="shared" si="17"/>
        <v>4491.5265000000009</v>
      </c>
      <c r="J252" s="79"/>
      <c r="K252" s="168"/>
      <c r="L252" s="168"/>
    </row>
    <row r="253" spans="1:12" s="69" customFormat="1" ht="22.35" customHeight="1" x14ac:dyDescent="0.2">
      <c r="A253" s="26"/>
      <c r="B253" s="65" t="s">
        <v>226</v>
      </c>
      <c r="C253" s="174" t="s">
        <v>227</v>
      </c>
      <c r="D253" s="84" t="s">
        <v>228</v>
      </c>
      <c r="E253" s="277" t="s">
        <v>194</v>
      </c>
      <c r="F253" s="107">
        <v>4468.7015000000001</v>
      </c>
      <c r="G253" s="107"/>
      <c r="H253" s="127">
        <v>90</v>
      </c>
      <c r="I253" s="34">
        <f t="shared" si="17"/>
        <v>4558.7015000000001</v>
      </c>
      <c r="J253" s="79"/>
      <c r="K253" s="168"/>
      <c r="L253" s="168"/>
    </row>
    <row r="254" spans="1:12" s="69" customFormat="1" ht="22.35" customHeight="1" x14ac:dyDescent="0.2">
      <c r="A254" s="26"/>
      <c r="B254" s="65" t="s">
        <v>229</v>
      </c>
      <c r="C254" s="174" t="s">
        <v>230</v>
      </c>
      <c r="D254" s="84" t="s">
        <v>231</v>
      </c>
      <c r="E254" s="277" t="s">
        <v>194</v>
      </c>
      <c r="F254" s="107">
        <v>3901.1962500000004</v>
      </c>
      <c r="G254" s="107"/>
      <c r="H254" s="127">
        <v>90</v>
      </c>
      <c r="I254" s="34">
        <f t="shared" si="17"/>
        <v>3991.1962500000004</v>
      </c>
      <c r="J254" s="79"/>
      <c r="K254" s="168"/>
      <c r="L254" s="168"/>
    </row>
    <row r="255" spans="1:12" s="69" customFormat="1" ht="22.35" customHeight="1" x14ac:dyDescent="0.2">
      <c r="A255" s="26"/>
      <c r="B255" s="65" t="s">
        <v>232</v>
      </c>
      <c r="C255" s="174" t="s">
        <v>233</v>
      </c>
      <c r="D255" s="84" t="s">
        <v>234</v>
      </c>
      <c r="E255" s="277" t="s">
        <v>194</v>
      </c>
      <c r="F255" s="107">
        <v>8252.25</v>
      </c>
      <c r="G255" s="107">
        <v>252.25</v>
      </c>
      <c r="H255" s="127"/>
      <c r="I255" s="34">
        <f t="shared" si="17"/>
        <v>8000</v>
      </c>
      <c r="J255" s="79"/>
      <c r="K255" s="168"/>
      <c r="L255" s="168"/>
    </row>
    <row r="256" spans="1:12" s="41" customFormat="1" ht="11.25" customHeight="1" x14ac:dyDescent="0.2">
      <c r="A256" s="85"/>
      <c r="E256" s="95"/>
      <c r="F256" s="85"/>
      <c r="G256" s="85"/>
      <c r="H256" s="94" t="s">
        <v>18</v>
      </c>
      <c r="I256" s="93" t="s">
        <v>18</v>
      </c>
      <c r="J256" s="79"/>
      <c r="K256" s="168"/>
      <c r="L256" s="168"/>
    </row>
    <row r="257" spans="1:12" s="69" customFormat="1" ht="24.95" customHeight="1" x14ac:dyDescent="0.2">
      <c r="A257" s="26"/>
      <c r="B257" s="40" t="s">
        <v>19</v>
      </c>
      <c r="C257" s="40"/>
      <c r="E257" s="85"/>
      <c r="F257" s="43">
        <f>SUM(F242:F255)</f>
        <v>86958.621449999991</v>
      </c>
      <c r="G257" s="43">
        <f>SUM(G242:G255)</f>
        <v>1954.9449999999999</v>
      </c>
      <c r="H257" s="43">
        <f>SUM(H242:H256)</f>
        <v>586</v>
      </c>
      <c r="I257" s="43">
        <f>SUM(I242:I256)</f>
        <v>85589.676449999999</v>
      </c>
    </row>
    <row r="258" spans="1:12" s="69" customFormat="1" ht="24.95" customHeight="1" x14ac:dyDescent="0.2">
      <c r="A258" s="26"/>
      <c r="B258" s="40"/>
      <c r="C258" s="40"/>
      <c r="E258" s="85"/>
      <c r="F258" s="43"/>
      <c r="G258" s="43"/>
      <c r="H258" s="43"/>
      <c r="I258" s="43"/>
    </row>
    <row r="259" spans="1:12" s="69" customFormat="1" ht="24.95" customHeight="1" x14ac:dyDescent="0.2">
      <c r="A259" s="26"/>
      <c r="B259" s="40"/>
      <c r="C259" s="40"/>
      <c r="E259" s="85"/>
      <c r="F259" s="43"/>
      <c r="G259" s="43"/>
      <c r="H259" s="43"/>
      <c r="I259" s="43"/>
    </row>
    <row r="260" spans="1:12" ht="15" customHeight="1" x14ac:dyDescent="0.25">
      <c r="A260" s="1"/>
      <c r="B260" s="2"/>
      <c r="C260" s="305" t="s">
        <v>672</v>
      </c>
      <c r="D260" s="305"/>
      <c r="E260" s="305"/>
      <c r="F260" s="305"/>
      <c r="G260" s="305"/>
      <c r="H260" s="305"/>
      <c r="I260" s="305"/>
    </row>
    <row r="261" spans="1:12" ht="15" customHeight="1" x14ac:dyDescent="0.25">
      <c r="A261" s="1"/>
      <c r="B261" s="2"/>
      <c r="C261" s="305"/>
      <c r="D261" s="305"/>
      <c r="E261" s="305"/>
      <c r="F261" s="305"/>
      <c r="G261" s="305"/>
      <c r="H261" s="305"/>
      <c r="I261" s="305"/>
    </row>
    <row r="262" spans="1:12" ht="18" customHeight="1" x14ac:dyDescent="0.2">
      <c r="C262" s="306" t="s">
        <v>1</v>
      </c>
      <c r="D262" s="306"/>
      <c r="E262" s="306"/>
      <c r="F262" s="306"/>
      <c r="G262" s="306"/>
      <c r="H262" s="306"/>
      <c r="I262" s="306"/>
    </row>
    <row r="263" spans="1:12" ht="20.100000000000001" customHeight="1" x14ac:dyDescent="0.2">
      <c r="C263" s="304" t="s">
        <v>674</v>
      </c>
      <c r="D263" s="304"/>
      <c r="E263" s="304"/>
      <c r="F263" s="304"/>
      <c r="G263" s="304"/>
      <c r="H263" s="304"/>
      <c r="I263" s="304"/>
    </row>
    <row r="264" spans="1:12" s="69" customFormat="1" ht="24.95" customHeight="1" x14ac:dyDescent="0.2">
      <c r="A264" s="26"/>
      <c r="B264" s="40"/>
      <c r="C264" s="40"/>
      <c r="E264" s="85"/>
      <c r="F264" s="43"/>
      <c r="G264" s="43"/>
      <c r="H264" s="43"/>
      <c r="I264" s="43"/>
    </row>
    <row r="265" spans="1:12" ht="24.95" customHeight="1" x14ac:dyDescent="0.25">
      <c r="A265" s="11"/>
      <c r="B265" s="10" t="s">
        <v>235</v>
      </c>
      <c r="C265" s="10"/>
      <c r="E265" s="49"/>
      <c r="F265" s="11"/>
      <c r="G265" s="11"/>
      <c r="H265" s="13"/>
      <c r="I265" s="12"/>
    </row>
    <row r="266" spans="1:12" ht="11.25" customHeight="1" x14ac:dyDescent="0.25">
      <c r="A266" s="11"/>
      <c r="B266" s="49"/>
      <c r="C266" s="112"/>
      <c r="E266" s="49"/>
      <c r="F266" s="11"/>
      <c r="G266" s="11"/>
      <c r="H266" s="13"/>
      <c r="I266" s="12"/>
    </row>
    <row r="267" spans="1:12" ht="38.1" customHeight="1" x14ac:dyDescent="0.2">
      <c r="B267" s="14" t="s">
        <v>0</v>
      </c>
      <c r="C267" s="15" t="s">
        <v>3</v>
      </c>
      <c r="D267" s="16" t="s">
        <v>4</v>
      </c>
      <c r="E267" s="17" t="s">
        <v>5</v>
      </c>
      <c r="F267" s="16" t="s">
        <v>6</v>
      </c>
      <c r="G267" s="16" t="s">
        <v>7</v>
      </c>
      <c r="H267" s="18" t="s">
        <v>8</v>
      </c>
      <c r="I267" s="267" t="s">
        <v>9</v>
      </c>
    </row>
    <row r="268" spans="1:12" s="69" customFormat="1" ht="38.1" customHeight="1" x14ac:dyDescent="0.2">
      <c r="A268" s="26"/>
      <c r="B268" s="65" t="s">
        <v>10</v>
      </c>
      <c r="C268" s="176" t="s">
        <v>236</v>
      </c>
      <c r="D268" s="21" t="s">
        <v>237</v>
      </c>
      <c r="E268" s="98" t="s">
        <v>47</v>
      </c>
      <c r="F268" s="158">
        <v>9261</v>
      </c>
      <c r="G268" s="159">
        <v>424.85</v>
      </c>
      <c r="H268" s="24"/>
      <c r="I268" s="23">
        <f t="shared" ref="I268:I270" si="18">F268-G268+H268</f>
        <v>8836.15</v>
      </c>
    </row>
    <row r="269" spans="1:12" s="69" customFormat="1" ht="38.1" customHeight="1" x14ac:dyDescent="0.2">
      <c r="A269" s="26"/>
      <c r="B269" s="65" t="s">
        <v>14</v>
      </c>
      <c r="C269" s="52" t="s">
        <v>238</v>
      </c>
      <c r="D269" s="57" t="s">
        <v>239</v>
      </c>
      <c r="E269" s="122" t="s">
        <v>240</v>
      </c>
      <c r="F269" s="107">
        <v>5453.2295999999997</v>
      </c>
      <c r="G269" s="107">
        <v>201.75750000000002</v>
      </c>
      <c r="H269" s="104">
        <v>90</v>
      </c>
      <c r="I269" s="34">
        <f t="shared" si="18"/>
        <v>5341.4721</v>
      </c>
      <c r="J269" s="79"/>
      <c r="L269" s="168"/>
    </row>
    <row r="270" spans="1:12" s="69" customFormat="1" ht="38.1" customHeight="1" x14ac:dyDescent="0.2">
      <c r="A270" s="26"/>
      <c r="B270" s="65" t="s">
        <v>25</v>
      </c>
      <c r="C270" s="52" t="s">
        <v>241</v>
      </c>
      <c r="D270" s="57" t="s">
        <v>242</v>
      </c>
      <c r="E270" s="122" t="s">
        <v>243</v>
      </c>
      <c r="F270" s="107">
        <v>4663.2222000000011</v>
      </c>
      <c r="G270" s="107"/>
      <c r="H270" s="104">
        <v>110</v>
      </c>
      <c r="I270" s="34">
        <f t="shared" si="18"/>
        <v>4773.2222000000011</v>
      </c>
      <c r="J270" s="79"/>
      <c r="L270" s="168"/>
    </row>
    <row r="271" spans="1:12" s="41" customFormat="1" ht="11.25" customHeight="1" x14ac:dyDescent="0.2">
      <c r="A271" s="85"/>
      <c r="E271" s="95"/>
      <c r="F271" s="85"/>
      <c r="G271" s="85"/>
      <c r="H271" s="94" t="s">
        <v>18</v>
      </c>
      <c r="I271" s="93" t="s">
        <v>18</v>
      </c>
    </row>
    <row r="272" spans="1:12" s="69" customFormat="1" ht="24.95" customHeight="1" x14ac:dyDescent="0.2">
      <c r="A272" s="26"/>
      <c r="B272" s="136" t="s">
        <v>19</v>
      </c>
      <c r="C272" s="40"/>
      <c r="E272" s="85"/>
      <c r="F272" s="43">
        <f>SUM(F268:F270)</f>
        <v>19377.451799999999</v>
      </c>
      <c r="G272" s="43">
        <f>SUM(G268:G270)</f>
        <v>626.60750000000007</v>
      </c>
      <c r="H272" s="43">
        <f>SUM(H269:H271)</f>
        <v>200</v>
      </c>
      <c r="I272" s="43">
        <f>SUM(I268:I271)</f>
        <v>18950.844300000001</v>
      </c>
    </row>
    <row r="273" spans="1:13" ht="27.95" customHeight="1" x14ac:dyDescent="0.25">
      <c r="A273" s="1"/>
      <c r="B273" s="2"/>
      <c r="C273" s="273"/>
      <c r="D273" s="273"/>
      <c r="E273" s="273"/>
      <c r="F273" s="273"/>
      <c r="G273" s="273"/>
      <c r="H273" s="273"/>
      <c r="I273" s="273"/>
    </row>
    <row r="274" spans="1:13" ht="27.95" customHeight="1" x14ac:dyDescent="0.25">
      <c r="A274" s="1"/>
      <c r="B274" s="2"/>
      <c r="C274" s="273"/>
      <c r="D274" s="273"/>
      <c r="E274" s="273"/>
      <c r="F274" s="273"/>
      <c r="G274" s="273"/>
      <c r="H274" s="273"/>
      <c r="I274" s="273"/>
    </row>
    <row r="275" spans="1:13" ht="27.95" customHeight="1" x14ac:dyDescent="0.25">
      <c r="A275" s="1"/>
      <c r="B275" s="2"/>
      <c r="C275" s="273"/>
      <c r="D275" s="273"/>
      <c r="E275" s="273"/>
      <c r="F275" s="273"/>
      <c r="G275" s="273"/>
      <c r="H275" s="273"/>
      <c r="I275" s="273"/>
    </row>
    <row r="276" spans="1:13" ht="27.95" customHeight="1" x14ac:dyDescent="0.25">
      <c r="A276" s="1"/>
      <c r="B276" s="2"/>
      <c r="C276" s="273"/>
      <c r="D276" s="273"/>
      <c r="E276" s="273"/>
      <c r="F276" s="273"/>
      <c r="G276" s="273"/>
      <c r="H276" s="273"/>
      <c r="I276" s="273"/>
    </row>
    <row r="277" spans="1:13" ht="27.95" customHeight="1" x14ac:dyDescent="0.25">
      <c r="A277" s="1"/>
      <c r="B277" s="2"/>
      <c r="C277" s="273"/>
      <c r="D277" s="273"/>
      <c r="E277" s="273"/>
      <c r="F277" s="273"/>
      <c r="G277" s="273"/>
      <c r="H277" s="273"/>
      <c r="I277" s="273"/>
    </row>
    <row r="278" spans="1:13" ht="27.95" customHeight="1" x14ac:dyDescent="0.25">
      <c r="A278" s="1"/>
      <c r="B278" s="2"/>
      <c r="C278" s="273"/>
      <c r="D278" s="273"/>
      <c r="E278" s="273"/>
      <c r="F278" s="273"/>
      <c r="G278" s="273"/>
      <c r="H278" s="273"/>
      <c r="I278" s="273"/>
    </row>
    <row r="279" spans="1:13" ht="15" customHeight="1" x14ac:dyDescent="0.25">
      <c r="A279" s="1"/>
      <c r="B279" s="2"/>
      <c r="C279" s="305" t="s">
        <v>672</v>
      </c>
      <c r="D279" s="305"/>
      <c r="E279" s="305"/>
      <c r="F279" s="305"/>
      <c r="G279" s="305"/>
      <c r="H279" s="305"/>
      <c r="I279" s="305"/>
    </row>
    <row r="280" spans="1:13" ht="15" customHeight="1" x14ac:dyDescent="0.25">
      <c r="A280" s="1"/>
      <c r="B280" s="2"/>
      <c r="C280" s="305"/>
      <c r="D280" s="305"/>
      <c r="E280" s="305"/>
      <c r="F280" s="305"/>
      <c r="G280" s="305"/>
      <c r="H280" s="305"/>
      <c r="I280" s="305"/>
    </row>
    <row r="281" spans="1:13" ht="18" customHeight="1" x14ac:dyDescent="0.2">
      <c r="C281" s="306" t="s">
        <v>1</v>
      </c>
      <c r="D281" s="306"/>
      <c r="E281" s="306"/>
      <c r="F281" s="306"/>
      <c r="G281" s="306"/>
      <c r="H281" s="306"/>
      <c r="I281" s="306"/>
    </row>
    <row r="282" spans="1:13" ht="20.100000000000001" customHeight="1" x14ac:dyDescent="0.2">
      <c r="C282" s="304" t="s">
        <v>674</v>
      </c>
      <c r="D282" s="304"/>
      <c r="E282" s="304"/>
      <c r="F282" s="304"/>
      <c r="G282" s="304"/>
      <c r="H282" s="304"/>
      <c r="I282" s="304"/>
    </row>
    <row r="283" spans="1:13" ht="25.5" customHeight="1" x14ac:dyDescent="0.2">
      <c r="A283" s="11"/>
      <c r="B283" s="19"/>
      <c r="C283" s="35"/>
      <c r="E283" s="129"/>
      <c r="F283" s="11"/>
      <c r="G283" s="11"/>
      <c r="H283" s="45"/>
      <c r="I283" s="45"/>
      <c r="J283" s="169"/>
    </row>
    <row r="284" spans="1:13" ht="24.95" customHeight="1" x14ac:dyDescent="0.25">
      <c r="A284" s="11"/>
      <c r="B284" s="10" t="s">
        <v>244</v>
      </c>
      <c r="C284" s="10"/>
      <c r="E284" s="49"/>
      <c r="F284" s="11"/>
      <c r="G284" s="11"/>
      <c r="H284" s="13"/>
      <c r="I284" s="12"/>
      <c r="J284" s="169"/>
    </row>
    <row r="285" spans="1:13" s="69" customFormat="1" ht="38.1" customHeight="1" x14ac:dyDescent="0.2">
      <c r="B285" s="177" t="s">
        <v>0</v>
      </c>
      <c r="C285" s="178" t="s">
        <v>3</v>
      </c>
      <c r="D285" s="179" t="s">
        <v>4</v>
      </c>
      <c r="E285" s="180" t="s">
        <v>5</v>
      </c>
      <c r="F285" s="179" t="s">
        <v>6</v>
      </c>
      <c r="G285" s="179" t="s">
        <v>7</v>
      </c>
      <c r="H285" s="18" t="s">
        <v>8</v>
      </c>
      <c r="I285" s="282" t="s">
        <v>9</v>
      </c>
    </row>
    <row r="286" spans="1:13" s="69" customFormat="1" ht="38.1" customHeight="1" x14ac:dyDescent="0.2">
      <c r="A286" s="26"/>
      <c r="B286" s="121">
        <v>1</v>
      </c>
      <c r="C286" s="52" t="s">
        <v>245</v>
      </c>
      <c r="D286" s="84" t="s">
        <v>246</v>
      </c>
      <c r="E286" s="122" t="s">
        <v>247</v>
      </c>
      <c r="F286" s="81">
        <v>5105.1262500000012</v>
      </c>
      <c r="G286" s="181"/>
      <c r="H286" s="182">
        <v>90</v>
      </c>
      <c r="I286" s="34">
        <f t="shared" ref="I286:I301" si="19">F286-G286+H286</f>
        <v>5195.1262500000012</v>
      </c>
      <c r="J286" s="79"/>
      <c r="K286" s="168"/>
      <c r="L286" s="168"/>
      <c r="M286" s="168"/>
    </row>
    <row r="287" spans="1:13" s="69" customFormat="1" ht="38.1" customHeight="1" x14ac:dyDescent="0.2">
      <c r="A287" s="26"/>
      <c r="B287" s="121">
        <v>2</v>
      </c>
      <c r="C287" s="52" t="s">
        <v>248</v>
      </c>
      <c r="D287" s="84" t="s">
        <v>249</v>
      </c>
      <c r="E287" s="122" t="s">
        <v>250</v>
      </c>
      <c r="F287" s="81">
        <v>5564.7650000000003</v>
      </c>
      <c r="G287" s="81"/>
      <c r="H287" s="182">
        <v>90</v>
      </c>
      <c r="I287" s="34">
        <f t="shared" si="19"/>
        <v>5654.7650000000003</v>
      </c>
      <c r="J287" s="79"/>
      <c r="K287" s="168"/>
      <c r="L287" s="168"/>
      <c r="M287" s="168"/>
    </row>
    <row r="288" spans="1:13" s="69" customFormat="1" ht="38.1" customHeight="1" x14ac:dyDescent="0.2">
      <c r="A288" s="26"/>
      <c r="B288" s="121">
        <v>3</v>
      </c>
      <c r="C288" s="52" t="s">
        <v>251</v>
      </c>
      <c r="D288" s="84" t="s">
        <v>252</v>
      </c>
      <c r="E288" s="122" t="s">
        <v>159</v>
      </c>
      <c r="F288" s="81">
        <v>5462.7265349999998</v>
      </c>
      <c r="G288" s="81"/>
      <c r="H288" s="182">
        <v>90</v>
      </c>
      <c r="I288" s="34">
        <f t="shared" si="19"/>
        <v>5552.7265349999998</v>
      </c>
      <c r="J288" s="79"/>
      <c r="K288" s="168"/>
      <c r="L288" s="168"/>
      <c r="M288" s="168"/>
    </row>
    <row r="289" spans="1:13" s="69" customFormat="1" ht="38.1" customHeight="1" x14ac:dyDescent="0.2">
      <c r="A289" s="26"/>
      <c r="B289" s="121">
        <v>4</v>
      </c>
      <c r="C289" s="52" t="s">
        <v>253</v>
      </c>
      <c r="D289" s="84" t="s">
        <v>254</v>
      </c>
      <c r="E289" s="122" t="s">
        <v>250</v>
      </c>
      <c r="F289" s="81">
        <v>5110.9143750000003</v>
      </c>
      <c r="G289" s="81"/>
      <c r="H289" s="182">
        <v>90</v>
      </c>
      <c r="I289" s="34">
        <f t="shared" si="19"/>
        <v>5200.9143750000003</v>
      </c>
      <c r="J289" s="79"/>
      <c r="K289" s="168"/>
      <c r="L289" s="168"/>
      <c r="M289" s="168"/>
    </row>
    <row r="290" spans="1:13" s="69" customFormat="1" ht="38.1" customHeight="1" x14ac:dyDescent="0.2">
      <c r="A290" s="26"/>
      <c r="B290" s="121">
        <v>5</v>
      </c>
      <c r="C290" s="52" t="s">
        <v>255</v>
      </c>
      <c r="D290" s="84" t="s">
        <v>256</v>
      </c>
      <c r="E290" s="122" t="s">
        <v>250</v>
      </c>
      <c r="F290" s="81">
        <v>5110.9143750000003</v>
      </c>
      <c r="G290" s="81"/>
      <c r="H290" s="182">
        <v>90</v>
      </c>
      <c r="I290" s="34">
        <f t="shared" si="19"/>
        <v>5200.9143750000003</v>
      </c>
      <c r="J290" s="79"/>
      <c r="K290" s="168"/>
      <c r="L290" s="168"/>
      <c r="M290" s="168"/>
    </row>
    <row r="291" spans="1:13" s="69" customFormat="1" ht="38.1" customHeight="1" x14ac:dyDescent="0.2">
      <c r="A291" s="26"/>
      <c r="B291" s="121">
        <v>6</v>
      </c>
      <c r="C291" s="52" t="s">
        <v>257</v>
      </c>
      <c r="D291" s="84" t="s">
        <v>258</v>
      </c>
      <c r="E291" s="122" t="s">
        <v>250</v>
      </c>
      <c r="F291" s="81">
        <v>3879.2013750000006</v>
      </c>
      <c r="G291" s="81"/>
      <c r="H291" s="182">
        <v>165</v>
      </c>
      <c r="I291" s="34">
        <f t="shared" si="19"/>
        <v>4044.2013750000006</v>
      </c>
      <c r="J291" s="79"/>
      <c r="K291" s="168"/>
      <c r="L291" s="168"/>
      <c r="M291" s="168"/>
    </row>
    <row r="292" spans="1:13" s="69" customFormat="1" ht="38.1" customHeight="1" x14ac:dyDescent="0.2">
      <c r="A292" s="26"/>
      <c r="B292" s="121">
        <v>7</v>
      </c>
      <c r="C292" s="52" t="s">
        <v>259</v>
      </c>
      <c r="D292" s="84" t="s">
        <v>260</v>
      </c>
      <c r="E292" s="122" t="s">
        <v>261</v>
      </c>
      <c r="F292" s="81">
        <v>5448.9408750000002</v>
      </c>
      <c r="G292" s="81"/>
      <c r="H292" s="182">
        <v>90</v>
      </c>
      <c r="I292" s="34">
        <f t="shared" si="19"/>
        <v>5538.9408750000002</v>
      </c>
      <c r="J292" s="79"/>
      <c r="K292" s="168"/>
      <c r="L292" s="168"/>
      <c r="M292" s="168"/>
    </row>
    <row r="293" spans="1:13" s="69" customFormat="1" ht="38.1" customHeight="1" x14ac:dyDescent="0.2">
      <c r="A293" s="26"/>
      <c r="B293" s="121">
        <v>8</v>
      </c>
      <c r="C293" s="70" t="s">
        <v>262</v>
      </c>
      <c r="D293" s="183"/>
      <c r="E293" s="72" t="s">
        <v>263</v>
      </c>
      <c r="F293" s="110">
        <v>2315.25</v>
      </c>
      <c r="G293" s="110"/>
      <c r="H293" s="184">
        <v>165</v>
      </c>
      <c r="I293" s="34">
        <f t="shared" si="19"/>
        <v>2480.25</v>
      </c>
      <c r="J293" s="96"/>
    </row>
    <row r="294" spans="1:13" s="69" customFormat="1" ht="38.1" customHeight="1" x14ac:dyDescent="0.2">
      <c r="A294" s="26"/>
      <c r="B294" s="121">
        <v>9</v>
      </c>
      <c r="C294" s="52" t="s">
        <v>264</v>
      </c>
      <c r="D294" s="84" t="s">
        <v>265</v>
      </c>
      <c r="E294" s="122" t="s">
        <v>250</v>
      </c>
      <c r="F294" s="81">
        <v>4630.5</v>
      </c>
      <c r="G294" s="81"/>
      <c r="H294" s="182">
        <v>111</v>
      </c>
      <c r="I294" s="34">
        <f t="shared" si="19"/>
        <v>4741.5</v>
      </c>
      <c r="J294" s="168"/>
      <c r="K294" s="168"/>
    </row>
    <row r="295" spans="1:13" s="69" customFormat="1" ht="38.1" customHeight="1" x14ac:dyDescent="0.2">
      <c r="A295" s="26"/>
      <c r="B295" s="121">
        <v>10</v>
      </c>
      <c r="C295" s="52" t="s">
        <v>266</v>
      </c>
      <c r="D295" s="84" t="s">
        <v>267</v>
      </c>
      <c r="E295" s="122" t="s">
        <v>268</v>
      </c>
      <c r="F295" s="81">
        <v>5448.5550000000003</v>
      </c>
      <c r="G295" s="81"/>
      <c r="H295" s="182">
        <v>90</v>
      </c>
      <c r="I295" s="34">
        <f t="shared" si="19"/>
        <v>5538.5550000000003</v>
      </c>
      <c r="J295" s="168"/>
      <c r="K295" s="168"/>
    </row>
    <row r="296" spans="1:13" s="69" customFormat="1" ht="38.1" customHeight="1" x14ac:dyDescent="0.2">
      <c r="A296" s="26"/>
      <c r="B296" s="121">
        <v>11</v>
      </c>
      <c r="C296" s="52" t="s">
        <v>269</v>
      </c>
      <c r="D296" s="84" t="s">
        <v>270</v>
      </c>
      <c r="E296" s="171" t="s">
        <v>271</v>
      </c>
      <c r="F296" s="81">
        <v>6967.7448750000003</v>
      </c>
      <c r="G296" s="81">
        <v>211.85</v>
      </c>
      <c r="H296" s="182"/>
      <c r="I296" s="34">
        <f t="shared" si="19"/>
        <v>6755.894875</v>
      </c>
      <c r="J296" s="168"/>
      <c r="K296" s="168"/>
    </row>
    <row r="297" spans="1:13" s="69" customFormat="1" ht="38.1" customHeight="1" x14ac:dyDescent="0.2">
      <c r="A297" s="26"/>
      <c r="B297" s="121">
        <v>12</v>
      </c>
      <c r="C297" s="52" t="s">
        <v>272</v>
      </c>
      <c r="D297" s="84" t="s">
        <v>273</v>
      </c>
      <c r="E297" s="277" t="s">
        <v>194</v>
      </c>
      <c r="F297" s="81">
        <v>5110.9143750000003</v>
      </c>
      <c r="G297" s="81"/>
      <c r="H297" s="182">
        <v>90</v>
      </c>
      <c r="I297" s="34">
        <f t="shared" si="19"/>
        <v>5200.9143750000003</v>
      </c>
      <c r="J297" s="168"/>
      <c r="K297" s="168"/>
    </row>
    <row r="298" spans="1:13" s="69" customFormat="1" ht="38.1" customHeight="1" x14ac:dyDescent="0.2">
      <c r="A298" s="26"/>
      <c r="B298" s="121">
        <v>13</v>
      </c>
      <c r="C298" s="52" t="s">
        <v>274</v>
      </c>
      <c r="D298" s="84" t="s">
        <v>275</v>
      </c>
      <c r="E298" s="122" t="s">
        <v>159</v>
      </c>
      <c r="F298" s="81">
        <v>5110.9143750000003</v>
      </c>
      <c r="G298" s="81"/>
      <c r="H298" s="182">
        <v>90</v>
      </c>
      <c r="I298" s="34">
        <f t="shared" si="19"/>
        <v>5200.9143750000003</v>
      </c>
      <c r="J298" s="168"/>
      <c r="K298" s="168"/>
    </row>
    <row r="299" spans="1:13" s="69" customFormat="1" ht="38.1" customHeight="1" x14ac:dyDescent="0.2">
      <c r="A299" s="26"/>
      <c r="B299" s="121">
        <v>14</v>
      </c>
      <c r="C299" s="52" t="s">
        <v>276</v>
      </c>
      <c r="D299" s="84" t="s">
        <v>277</v>
      </c>
      <c r="E299" s="122" t="s">
        <v>250</v>
      </c>
      <c r="F299" s="81">
        <v>4300.0750000000007</v>
      </c>
      <c r="G299" s="81"/>
      <c r="H299" s="182">
        <v>95</v>
      </c>
      <c r="I299" s="34">
        <f t="shared" si="19"/>
        <v>4395.0750000000007</v>
      </c>
      <c r="J299" s="168"/>
      <c r="K299" s="168"/>
    </row>
    <row r="300" spans="1:13" s="91" customFormat="1" ht="38.1" customHeight="1" x14ac:dyDescent="0.2">
      <c r="A300" s="95"/>
      <c r="B300" s="121">
        <v>15</v>
      </c>
      <c r="C300" s="52" t="s">
        <v>278</v>
      </c>
      <c r="D300" s="84" t="s">
        <v>279</v>
      </c>
      <c r="E300" s="122" t="s">
        <v>250</v>
      </c>
      <c r="F300" s="185">
        <v>5110.9143750000003</v>
      </c>
      <c r="G300" s="185"/>
      <c r="H300" s="182">
        <v>90</v>
      </c>
      <c r="I300" s="34">
        <f t="shared" si="19"/>
        <v>5200.9143750000003</v>
      </c>
      <c r="J300" s="168"/>
      <c r="K300" s="168"/>
    </row>
    <row r="301" spans="1:13" s="91" customFormat="1" ht="38.1" customHeight="1" x14ac:dyDescent="0.2">
      <c r="A301" s="95"/>
      <c r="B301" s="121">
        <v>16</v>
      </c>
      <c r="C301" s="52" t="s">
        <v>280</v>
      </c>
      <c r="D301" s="84" t="s">
        <v>281</v>
      </c>
      <c r="E301" s="122" t="s">
        <v>250</v>
      </c>
      <c r="F301" s="185">
        <v>4189.5</v>
      </c>
      <c r="G301" s="185"/>
      <c r="H301" s="182">
        <v>90</v>
      </c>
      <c r="I301" s="34">
        <f t="shared" si="19"/>
        <v>4279.5</v>
      </c>
      <c r="J301" s="168"/>
      <c r="K301" s="168"/>
    </row>
    <row r="302" spans="1:13" s="91" customFormat="1" ht="38.1" customHeight="1" x14ac:dyDescent="0.2">
      <c r="A302" s="95"/>
      <c r="B302" s="121">
        <v>17</v>
      </c>
      <c r="C302" s="52" t="s">
        <v>282</v>
      </c>
      <c r="D302" s="84" t="s">
        <v>283</v>
      </c>
      <c r="E302" s="122" t="s">
        <v>250</v>
      </c>
      <c r="F302" s="185">
        <v>4074.84</v>
      </c>
      <c r="G302" s="185"/>
      <c r="H302" s="182">
        <v>90</v>
      </c>
      <c r="I302" s="34">
        <f>F302-G302+H302</f>
        <v>4164.84</v>
      </c>
      <c r="J302" s="168"/>
      <c r="K302" s="168"/>
    </row>
    <row r="303" spans="1:13" s="41" customFormat="1" ht="23.25" customHeight="1" x14ac:dyDescent="0.2">
      <c r="A303" s="85"/>
      <c r="E303" s="85" t="s">
        <v>0</v>
      </c>
      <c r="F303" s="85"/>
      <c r="G303" s="85"/>
      <c r="H303" s="186" t="s">
        <v>18</v>
      </c>
      <c r="I303" s="93" t="s">
        <v>18</v>
      </c>
    </row>
    <row r="304" spans="1:13" s="69" customFormat="1" ht="24.95" customHeight="1" x14ac:dyDescent="0.2">
      <c r="A304" s="26"/>
      <c r="B304" s="136" t="s">
        <v>19</v>
      </c>
      <c r="C304" s="40"/>
      <c r="E304" s="85"/>
      <c r="F304" s="43">
        <f>SUM(F286:F302)</f>
        <v>82941.796784999984</v>
      </c>
      <c r="G304" s="43">
        <f>SUM(G286:G302)</f>
        <v>211.85</v>
      </c>
      <c r="H304" s="43">
        <f>SUM(H286:H303)</f>
        <v>1616</v>
      </c>
      <c r="I304" s="43">
        <f>SUM(I286:I303)</f>
        <v>84345.946785000007</v>
      </c>
    </row>
    <row r="305" spans="1:13" s="69" customFormat="1" ht="24.95" customHeight="1" x14ac:dyDescent="0.2">
      <c r="A305" s="26"/>
      <c r="B305" s="40"/>
      <c r="C305" s="40"/>
      <c r="E305" s="85"/>
      <c r="F305" s="43"/>
      <c r="G305" s="43"/>
      <c r="H305" s="43"/>
      <c r="I305" s="43"/>
    </row>
    <row r="306" spans="1:13" s="69" customFormat="1" ht="24.95" customHeight="1" x14ac:dyDescent="0.2">
      <c r="A306" s="26"/>
      <c r="B306" s="40"/>
      <c r="C306" s="40"/>
      <c r="E306" s="85"/>
      <c r="F306" s="43"/>
      <c r="G306" s="43"/>
      <c r="H306" s="43"/>
      <c r="I306" s="43"/>
    </row>
    <row r="307" spans="1:13" s="69" customFormat="1" ht="24.95" customHeight="1" x14ac:dyDescent="0.2">
      <c r="A307" s="26"/>
      <c r="B307" s="40"/>
      <c r="C307" s="40"/>
      <c r="E307" s="85"/>
      <c r="F307" s="43"/>
      <c r="G307" s="43"/>
      <c r="H307" s="43"/>
      <c r="I307" s="43"/>
    </row>
    <row r="308" spans="1:13" s="69" customFormat="1" ht="24.95" customHeight="1" x14ac:dyDescent="0.2">
      <c r="A308" s="26"/>
      <c r="B308" s="40"/>
      <c r="C308" s="40"/>
      <c r="E308" s="85"/>
      <c r="F308" s="43"/>
      <c r="G308" s="43"/>
      <c r="H308" s="43"/>
      <c r="I308" s="43"/>
    </row>
    <row r="309" spans="1:13" s="69" customFormat="1" ht="24.95" customHeight="1" x14ac:dyDescent="0.2">
      <c r="A309" s="26"/>
      <c r="B309" s="40"/>
      <c r="C309" s="40"/>
      <c r="E309" s="85"/>
      <c r="F309" s="43"/>
      <c r="G309" s="43"/>
      <c r="H309" s="43"/>
      <c r="I309" s="43"/>
    </row>
    <row r="310" spans="1:13" s="69" customFormat="1" ht="24.95" customHeight="1" x14ac:dyDescent="0.2">
      <c r="A310" s="26"/>
      <c r="B310" s="40"/>
      <c r="C310" s="40"/>
      <c r="E310" s="85"/>
      <c r="F310" s="43"/>
      <c r="G310" s="43"/>
      <c r="H310" s="43"/>
      <c r="I310" s="43"/>
    </row>
    <row r="311" spans="1:13" ht="15" customHeight="1" x14ac:dyDescent="0.25">
      <c r="A311" s="1"/>
      <c r="B311" s="2"/>
      <c r="C311" s="305" t="s">
        <v>672</v>
      </c>
      <c r="D311" s="305"/>
      <c r="E311" s="305"/>
      <c r="F311" s="305"/>
      <c r="G311" s="305"/>
      <c r="H311" s="305"/>
      <c r="I311" s="305"/>
    </row>
    <row r="312" spans="1:13" ht="15" customHeight="1" x14ac:dyDescent="0.25">
      <c r="A312" s="1"/>
      <c r="B312" s="2"/>
      <c r="C312" s="305"/>
      <c r="D312" s="305"/>
      <c r="E312" s="305"/>
      <c r="F312" s="305"/>
      <c r="G312" s="305"/>
      <c r="H312" s="305"/>
      <c r="I312" s="305"/>
    </row>
    <row r="313" spans="1:13" ht="18" customHeight="1" x14ac:dyDescent="0.2">
      <c r="C313" s="306" t="s">
        <v>1</v>
      </c>
      <c r="D313" s="306"/>
      <c r="E313" s="306"/>
      <c r="F313" s="306"/>
      <c r="G313" s="306"/>
      <c r="H313" s="306"/>
      <c r="I313" s="306"/>
    </row>
    <row r="314" spans="1:13" ht="20.100000000000001" customHeight="1" x14ac:dyDescent="0.2">
      <c r="C314" s="304" t="s">
        <v>674</v>
      </c>
      <c r="D314" s="304"/>
      <c r="E314" s="304"/>
      <c r="F314" s="304"/>
      <c r="G314" s="304"/>
      <c r="H314" s="304"/>
      <c r="I314" s="304"/>
    </row>
    <row r="315" spans="1:13" ht="24" customHeight="1" x14ac:dyDescent="0.25">
      <c r="C315" s="10" t="s">
        <v>677</v>
      </c>
      <c r="D315" s="274"/>
      <c r="E315" s="274"/>
      <c r="F315" s="274"/>
      <c r="G315" s="274"/>
      <c r="H315" s="274"/>
      <c r="I315" s="274"/>
    </row>
    <row r="316" spans="1:13" ht="38.1" customHeight="1" x14ac:dyDescent="0.2">
      <c r="B316" s="14" t="s">
        <v>0</v>
      </c>
      <c r="C316" s="15" t="s">
        <v>3</v>
      </c>
      <c r="D316" s="16" t="s">
        <v>4</v>
      </c>
      <c r="E316" s="17" t="s">
        <v>5</v>
      </c>
      <c r="F316" s="16" t="s">
        <v>6</v>
      </c>
      <c r="G316" s="16" t="s">
        <v>7</v>
      </c>
      <c r="H316" s="18" t="s">
        <v>8</v>
      </c>
      <c r="I316" s="267" t="s">
        <v>9</v>
      </c>
    </row>
    <row r="317" spans="1:13" s="134" customFormat="1" ht="38.1" customHeight="1" x14ac:dyDescent="0.2">
      <c r="A317" s="26"/>
      <c r="B317" s="65" t="s">
        <v>10</v>
      </c>
      <c r="C317" s="52" t="s">
        <v>284</v>
      </c>
      <c r="D317" s="84" t="s">
        <v>285</v>
      </c>
      <c r="E317" s="171" t="s">
        <v>179</v>
      </c>
      <c r="F317" s="185">
        <v>7558.39</v>
      </c>
      <c r="G317" s="162">
        <v>252.25</v>
      </c>
      <c r="H317" s="104"/>
      <c r="I317" s="34">
        <f>F317-G317+H317</f>
        <v>7306.14</v>
      </c>
      <c r="J317" s="79"/>
      <c r="K317" s="168"/>
      <c r="L317" s="168"/>
      <c r="M317" s="168"/>
    </row>
    <row r="318" spans="1:13" s="134" customFormat="1" ht="38.1" customHeight="1" x14ac:dyDescent="0.2">
      <c r="A318" s="26"/>
      <c r="B318" s="65" t="s">
        <v>14</v>
      </c>
      <c r="C318" s="52" t="s">
        <v>286</v>
      </c>
      <c r="D318" s="84" t="s">
        <v>287</v>
      </c>
      <c r="E318" s="277" t="s">
        <v>288</v>
      </c>
      <c r="F318" s="81">
        <v>6711.05</v>
      </c>
      <c r="G318" s="107">
        <v>209.83</v>
      </c>
      <c r="H318" s="104"/>
      <c r="I318" s="34">
        <f t="shared" ref="I318:I323" si="20">F318-G318+H318</f>
        <v>6501.22</v>
      </c>
      <c r="J318" s="79"/>
      <c r="K318" s="168"/>
      <c r="L318" s="168"/>
      <c r="M318" s="168"/>
    </row>
    <row r="319" spans="1:13" s="134" customFormat="1" ht="38.1" customHeight="1" x14ac:dyDescent="0.2">
      <c r="A319" s="26"/>
      <c r="B319" s="65" t="s">
        <v>25</v>
      </c>
      <c r="C319" s="52" t="s">
        <v>289</v>
      </c>
      <c r="D319" s="84" t="s">
        <v>290</v>
      </c>
      <c r="E319" s="277" t="s">
        <v>288</v>
      </c>
      <c r="F319" s="81">
        <v>5706.63</v>
      </c>
      <c r="G319" s="107"/>
      <c r="H319" s="104">
        <v>90</v>
      </c>
      <c r="I319" s="34">
        <f t="shared" si="20"/>
        <v>5796.63</v>
      </c>
      <c r="J319" s="79"/>
      <c r="K319" s="168"/>
      <c r="L319" s="168"/>
      <c r="M319" s="168"/>
    </row>
    <row r="320" spans="1:13" s="134" customFormat="1" ht="38.1" customHeight="1" x14ac:dyDescent="0.2">
      <c r="A320" s="26"/>
      <c r="B320" s="65" t="s">
        <v>27</v>
      </c>
      <c r="C320" s="70" t="s">
        <v>291</v>
      </c>
      <c r="D320" s="78" t="s">
        <v>292</v>
      </c>
      <c r="E320" s="289" t="s">
        <v>288</v>
      </c>
      <c r="F320" s="110">
        <v>5706.63</v>
      </c>
      <c r="G320" s="110"/>
      <c r="H320" s="184">
        <v>90</v>
      </c>
      <c r="I320" s="34">
        <f t="shared" si="20"/>
        <v>5796.63</v>
      </c>
      <c r="J320" s="79"/>
      <c r="K320" s="168"/>
      <c r="L320" s="168"/>
      <c r="M320" s="168"/>
    </row>
    <row r="321" spans="1:14" s="134" customFormat="1" ht="38.1" customHeight="1" x14ac:dyDescent="0.2">
      <c r="A321" s="26"/>
      <c r="B321" s="65" t="s">
        <v>30</v>
      </c>
      <c r="C321" s="70" t="s">
        <v>293</v>
      </c>
      <c r="D321" s="78" t="s">
        <v>294</v>
      </c>
      <c r="E321" s="289" t="s">
        <v>288</v>
      </c>
      <c r="F321" s="110">
        <v>4452.74</v>
      </c>
      <c r="G321" s="110"/>
      <c r="H321" s="184">
        <v>95</v>
      </c>
      <c r="I321" s="34">
        <f t="shared" si="20"/>
        <v>4547.74</v>
      </c>
      <c r="J321" s="79"/>
      <c r="K321" s="168"/>
      <c r="L321" s="168"/>
      <c r="M321" s="168"/>
    </row>
    <row r="322" spans="1:14" s="134" customFormat="1" ht="38.1" customHeight="1" x14ac:dyDescent="0.2">
      <c r="A322" s="26"/>
      <c r="B322" s="65" t="s">
        <v>32</v>
      </c>
      <c r="C322" s="52" t="s">
        <v>295</v>
      </c>
      <c r="D322" s="84" t="s">
        <v>296</v>
      </c>
      <c r="E322" s="272" t="s">
        <v>297</v>
      </c>
      <c r="F322" s="81">
        <v>5706.63</v>
      </c>
      <c r="G322" s="107"/>
      <c r="H322" s="104">
        <v>90</v>
      </c>
      <c r="I322" s="34">
        <f t="shared" si="20"/>
        <v>5796.63</v>
      </c>
      <c r="J322" s="79"/>
      <c r="K322" s="168"/>
      <c r="L322" s="168"/>
      <c r="M322" s="168"/>
    </row>
    <row r="323" spans="1:14" s="134" customFormat="1" ht="38.1" customHeight="1" x14ac:dyDescent="0.2">
      <c r="A323" s="26"/>
      <c r="B323" s="65" t="s">
        <v>35</v>
      </c>
      <c r="C323" s="52" t="s">
        <v>298</v>
      </c>
      <c r="D323" s="84" t="s">
        <v>299</v>
      </c>
      <c r="E323" s="272" t="s">
        <v>50</v>
      </c>
      <c r="F323" s="81">
        <v>7038.3224000000009</v>
      </c>
      <c r="G323" s="107">
        <v>180.02</v>
      </c>
      <c r="H323" s="104"/>
      <c r="I323" s="34">
        <f t="shared" si="20"/>
        <v>6858.3024000000005</v>
      </c>
      <c r="J323" s="79"/>
      <c r="K323" s="168"/>
      <c r="L323" s="168"/>
      <c r="M323" s="168"/>
    </row>
    <row r="324" spans="1:14" s="41" customFormat="1" ht="11.25" customHeight="1" x14ac:dyDescent="0.2">
      <c r="A324" s="85"/>
      <c r="E324" s="95"/>
      <c r="F324" s="85"/>
      <c r="G324" s="85"/>
      <c r="H324" s="94" t="s">
        <v>18</v>
      </c>
      <c r="I324" s="93" t="s">
        <v>18</v>
      </c>
    </row>
    <row r="325" spans="1:14" s="69" customFormat="1" ht="24.95" customHeight="1" x14ac:dyDescent="0.2">
      <c r="A325" s="26"/>
      <c r="B325" s="136" t="s">
        <v>19</v>
      </c>
      <c r="C325" s="40"/>
      <c r="E325" s="85"/>
      <c r="F325" s="43">
        <f>SUM(F317:F323)</f>
        <v>42880.392399999997</v>
      </c>
      <c r="G325" s="43">
        <f>SUM(G317:G323)</f>
        <v>642.1</v>
      </c>
      <c r="H325" s="43">
        <f>SUM(H317:H324)</f>
        <v>365</v>
      </c>
      <c r="I325" s="43">
        <f>SUM(I317:I324)</f>
        <v>42603.292399999998</v>
      </c>
    </row>
    <row r="326" spans="1:14" s="69" customFormat="1" ht="24.95" customHeight="1" x14ac:dyDescent="0.2">
      <c r="A326" s="26"/>
      <c r="B326" s="40"/>
      <c r="C326" s="40"/>
      <c r="E326" s="85"/>
      <c r="F326" s="43"/>
      <c r="G326" s="43"/>
      <c r="H326" s="43"/>
      <c r="I326" s="43"/>
    </row>
    <row r="327" spans="1:14" s="69" customFormat="1" ht="24.95" customHeight="1" x14ac:dyDescent="0.2">
      <c r="A327" s="26"/>
      <c r="B327" s="40"/>
      <c r="C327" s="40"/>
      <c r="E327" s="85"/>
      <c r="F327" s="43"/>
      <c r="G327" s="43"/>
      <c r="H327" s="43"/>
      <c r="I327" s="43"/>
    </row>
    <row r="328" spans="1:14" s="69" customFormat="1" ht="24.95" customHeight="1" x14ac:dyDescent="0.2">
      <c r="A328" s="26"/>
      <c r="B328" s="40"/>
      <c r="C328" s="40"/>
      <c r="E328" s="85"/>
      <c r="F328" s="43"/>
      <c r="G328" s="43"/>
      <c r="H328" s="43"/>
      <c r="I328" s="43"/>
    </row>
    <row r="329" spans="1:14" ht="15" customHeight="1" x14ac:dyDescent="0.25">
      <c r="A329" s="1"/>
      <c r="B329" s="2"/>
      <c r="C329" s="305" t="s">
        <v>672</v>
      </c>
      <c r="D329" s="305"/>
      <c r="E329" s="305"/>
      <c r="F329" s="305"/>
      <c r="G329" s="305"/>
      <c r="H329" s="305"/>
      <c r="I329" s="305"/>
    </row>
    <row r="330" spans="1:14" ht="15" customHeight="1" x14ac:dyDescent="0.25">
      <c r="A330" s="1"/>
      <c r="B330" s="2"/>
      <c r="C330" s="305"/>
      <c r="D330" s="305"/>
      <c r="E330" s="305"/>
      <c r="F330" s="305"/>
      <c r="G330" s="305"/>
      <c r="H330" s="305"/>
      <c r="I330" s="305"/>
    </row>
    <row r="331" spans="1:14" ht="18" customHeight="1" x14ac:dyDescent="0.2">
      <c r="C331" s="306" t="s">
        <v>1</v>
      </c>
      <c r="D331" s="306"/>
      <c r="E331" s="306"/>
      <c r="F331" s="306"/>
      <c r="G331" s="306"/>
      <c r="H331" s="306"/>
      <c r="I331" s="306"/>
    </row>
    <row r="332" spans="1:14" ht="20.100000000000001" customHeight="1" x14ac:dyDescent="0.2">
      <c r="C332" s="304" t="s">
        <v>674</v>
      </c>
      <c r="D332" s="304"/>
      <c r="E332" s="304"/>
      <c r="F332" s="304"/>
      <c r="G332" s="304"/>
      <c r="H332" s="304"/>
      <c r="I332" s="304"/>
    </row>
    <row r="333" spans="1:14" ht="11.25" customHeight="1" x14ac:dyDescent="0.2">
      <c r="A333" s="11"/>
      <c r="B333" s="19"/>
      <c r="C333" s="35"/>
      <c r="E333" s="129"/>
      <c r="F333" s="11"/>
      <c r="G333" s="11"/>
      <c r="H333" s="45"/>
      <c r="I333" s="45"/>
    </row>
    <row r="334" spans="1:14" ht="24.95" customHeight="1" x14ac:dyDescent="0.25">
      <c r="A334" s="11"/>
      <c r="B334" s="146" t="s">
        <v>300</v>
      </c>
      <c r="C334" s="10"/>
      <c r="E334" s="10"/>
      <c r="F334" s="11"/>
      <c r="G334" s="11"/>
      <c r="H334" s="13"/>
      <c r="I334" s="12"/>
    </row>
    <row r="335" spans="1:14" ht="38.1" customHeight="1" x14ac:dyDescent="0.2">
      <c r="B335" s="14" t="s">
        <v>0</v>
      </c>
      <c r="C335" s="15" t="s">
        <v>3</v>
      </c>
      <c r="D335" s="16" t="s">
        <v>4</v>
      </c>
      <c r="E335" s="17" t="s">
        <v>5</v>
      </c>
      <c r="F335" s="16" t="s">
        <v>6</v>
      </c>
      <c r="G335" s="16" t="s">
        <v>7</v>
      </c>
      <c r="H335" s="18" t="s">
        <v>8</v>
      </c>
      <c r="I335" s="267" t="s">
        <v>9</v>
      </c>
    </row>
    <row r="336" spans="1:14" s="69" customFormat="1" ht="38.1" customHeight="1" x14ac:dyDescent="0.2">
      <c r="A336" s="26"/>
      <c r="B336" s="65" t="s">
        <v>10</v>
      </c>
      <c r="C336" s="70" t="s">
        <v>301</v>
      </c>
      <c r="D336" s="117" t="s">
        <v>302</v>
      </c>
      <c r="E336" s="276" t="s">
        <v>303</v>
      </c>
      <c r="F336" s="110">
        <v>7343.9730000000009</v>
      </c>
      <c r="G336" s="110">
        <v>209.82780000000002</v>
      </c>
      <c r="H336" s="184"/>
      <c r="I336" s="34">
        <f t="shared" ref="I336:I337" si="21">F336-G336+H336</f>
        <v>7134.1452000000008</v>
      </c>
      <c r="J336" s="79"/>
      <c r="L336" s="168"/>
      <c r="M336" s="168"/>
      <c r="N336" s="79"/>
    </row>
    <row r="337" spans="1:14" s="69" customFormat="1" ht="38.1" customHeight="1" x14ac:dyDescent="0.2">
      <c r="A337" s="26"/>
      <c r="B337" s="65" t="s">
        <v>14</v>
      </c>
      <c r="C337" s="70" t="s">
        <v>304</v>
      </c>
      <c r="D337" s="117" t="s">
        <v>305</v>
      </c>
      <c r="E337" s="276" t="s">
        <v>303</v>
      </c>
      <c r="F337" s="110">
        <v>5862.5658000000012</v>
      </c>
      <c r="G337" s="110"/>
      <c r="H337" s="184">
        <v>90</v>
      </c>
      <c r="I337" s="34">
        <f t="shared" si="21"/>
        <v>5952.5658000000012</v>
      </c>
      <c r="J337" s="79"/>
      <c r="L337" s="168"/>
      <c r="M337" s="168"/>
      <c r="N337" s="79"/>
    </row>
    <row r="338" spans="1:14" s="41" customFormat="1" ht="11.25" customHeight="1" x14ac:dyDescent="0.2">
      <c r="A338" s="85"/>
      <c r="B338" s="40" t="s">
        <v>0</v>
      </c>
      <c r="C338" s="95"/>
      <c r="E338" s="95"/>
      <c r="F338" s="85"/>
      <c r="G338" s="85"/>
      <c r="H338" s="94" t="s">
        <v>18</v>
      </c>
      <c r="I338" s="93" t="s">
        <v>18</v>
      </c>
      <c r="J338" s="96"/>
    </row>
    <row r="339" spans="1:14" s="69" customFormat="1" ht="24.95" customHeight="1" x14ac:dyDescent="0.2">
      <c r="A339" s="26"/>
      <c r="B339" s="136" t="s">
        <v>19</v>
      </c>
      <c r="C339" s="40"/>
      <c r="E339" s="97"/>
      <c r="F339" s="43">
        <f>SUM(F336:F337)</f>
        <v>13206.538800000002</v>
      </c>
      <c r="G339" s="43">
        <f>SUM(G336:G337)</f>
        <v>209.82780000000002</v>
      </c>
      <c r="H339" s="43">
        <f t="shared" ref="H339" si="22">SUM(H336:H338)</f>
        <v>90</v>
      </c>
      <c r="I339" s="43">
        <f>SUM(I336:I338)</f>
        <v>13086.711000000003</v>
      </c>
    </row>
    <row r="340" spans="1:14" s="69" customFormat="1" ht="24.95" customHeight="1" x14ac:dyDescent="0.2">
      <c r="A340" s="26"/>
      <c r="B340" s="40"/>
      <c r="C340" s="40"/>
      <c r="E340" s="97"/>
      <c r="F340" s="43"/>
      <c r="G340" s="43"/>
      <c r="H340" s="43"/>
      <c r="I340" s="43"/>
    </row>
    <row r="341" spans="1:14" s="69" customFormat="1" ht="24.95" customHeight="1" x14ac:dyDescent="0.2">
      <c r="A341" s="26"/>
      <c r="B341" s="40"/>
      <c r="C341" s="40"/>
      <c r="E341" s="97"/>
      <c r="F341" s="43"/>
      <c r="G341" s="43"/>
      <c r="H341" s="43"/>
      <c r="I341" s="43"/>
    </row>
    <row r="342" spans="1:14" s="69" customFormat="1" ht="24.95" customHeight="1" x14ac:dyDescent="0.2">
      <c r="A342" s="26"/>
      <c r="B342" s="40"/>
      <c r="C342" s="40"/>
      <c r="E342" s="97"/>
      <c r="F342" s="43"/>
      <c r="G342" s="43"/>
      <c r="H342" s="43"/>
      <c r="I342" s="43"/>
    </row>
    <row r="343" spans="1:14" s="69" customFormat="1" ht="24.95" customHeight="1" x14ac:dyDescent="0.2">
      <c r="A343" s="26"/>
      <c r="B343" s="40"/>
      <c r="C343" s="40"/>
      <c r="E343" s="97"/>
      <c r="F343" s="43"/>
      <c r="G343" s="43"/>
      <c r="H343" s="43"/>
      <c r="I343" s="43"/>
    </row>
    <row r="344" spans="1:14" s="69" customFormat="1" ht="24.95" customHeight="1" x14ac:dyDescent="0.2">
      <c r="A344" s="26"/>
      <c r="B344" s="40"/>
      <c r="C344" s="40"/>
      <c r="E344" s="97"/>
      <c r="F344" s="43"/>
      <c r="G344" s="43"/>
      <c r="H344" s="43"/>
      <c r="I344" s="43"/>
    </row>
    <row r="345" spans="1:14" s="69" customFormat="1" ht="24.95" customHeight="1" x14ac:dyDescent="0.2">
      <c r="A345" s="26"/>
      <c r="B345" s="40"/>
      <c r="C345" s="40"/>
      <c r="E345" s="97"/>
      <c r="F345" s="43"/>
      <c r="G345" s="43"/>
      <c r="H345" s="43"/>
      <c r="I345" s="43"/>
    </row>
    <row r="346" spans="1:14" ht="15" customHeight="1" x14ac:dyDescent="0.25">
      <c r="A346" s="1"/>
      <c r="B346" s="2"/>
      <c r="C346" s="305" t="s">
        <v>672</v>
      </c>
      <c r="D346" s="305"/>
      <c r="E346" s="305"/>
      <c r="F346" s="305"/>
      <c r="G346" s="305"/>
      <c r="H346" s="305"/>
      <c r="I346" s="305"/>
    </row>
    <row r="347" spans="1:14" ht="15" customHeight="1" x14ac:dyDescent="0.25">
      <c r="A347" s="1"/>
      <c r="B347" s="2"/>
      <c r="C347" s="305"/>
      <c r="D347" s="305"/>
      <c r="E347" s="305"/>
      <c r="F347" s="305"/>
      <c r="G347" s="305"/>
      <c r="H347" s="305"/>
      <c r="I347" s="305"/>
    </row>
    <row r="348" spans="1:14" ht="18" customHeight="1" x14ac:dyDescent="0.2">
      <c r="C348" s="306" t="s">
        <v>1</v>
      </c>
      <c r="D348" s="306"/>
      <c r="E348" s="306"/>
      <c r="F348" s="306"/>
      <c r="G348" s="306"/>
      <c r="H348" s="306"/>
      <c r="I348" s="306"/>
    </row>
    <row r="349" spans="1:14" ht="20.100000000000001" customHeight="1" x14ac:dyDescent="0.2">
      <c r="C349" s="304" t="s">
        <v>674</v>
      </c>
      <c r="D349" s="304"/>
      <c r="E349" s="304"/>
      <c r="F349" s="304"/>
      <c r="G349" s="304"/>
      <c r="H349" s="304"/>
      <c r="I349" s="304"/>
    </row>
    <row r="350" spans="1:14" ht="24.95" customHeight="1" x14ac:dyDescent="0.25">
      <c r="A350" s="11"/>
      <c r="B350" s="10" t="s">
        <v>306</v>
      </c>
      <c r="C350" s="10"/>
      <c r="E350" s="112"/>
      <c r="F350" s="11"/>
      <c r="G350" s="11"/>
      <c r="H350" s="13"/>
      <c r="I350" s="12"/>
    </row>
    <row r="351" spans="1:14" ht="11.25" customHeight="1" x14ac:dyDescent="0.25">
      <c r="A351" s="11"/>
      <c r="B351" s="49"/>
      <c r="C351" s="49"/>
      <c r="E351" s="112"/>
      <c r="F351" s="11"/>
      <c r="G351" s="11"/>
      <c r="H351" s="13"/>
      <c r="I351" s="12"/>
    </row>
    <row r="352" spans="1:14" ht="38.1" customHeight="1" x14ac:dyDescent="0.2">
      <c r="B352" s="14" t="s">
        <v>0</v>
      </c>
      <c r="C352" s="15" t="s">
        <v>3</v>
      </c>
      <c r="D352" s="16" t="s">
        <v>4</v>
      </c>
      <c r="E352" s="17" t="s">
        <v>5</v>
      </c>
      <c r="F352" s="16" t="s">
        <v>6</v>
      </c>
      <c r="G352" s="16" t="s">
        <v>7</v>
      </c>
      <c r="H352" s="18" t="s">
        <v>8</v>
      </c>
      <c r="I352" s="267" t="s">
        <v>9</v>
      </c>
    </row>
    <row r="353" spans="1:11" s="69" customFormat="1" ht="38.1" customHeight="1" x14ac:dyDescent="0.2">
      <c r="A353" s="26"/>
      <c r="B353" s="65" t="s">
        <v>10</v>
      </c>
      <c r="C353" s="52" t="s">
        <v>307</v>
      </c>
      <c r="D353" s="53"/>
      <c r="E353" s="122" t="s">
        <v>47</v>
      </c>
      <c r="F353" s="107">
        <v>11509.570800000001</v>
      </c>
      <c r="G353" s="107">
        <v>505.65</v>
      </c>
      <c r="H353" s="127"/>
      <c r="I353" s="34">
        <f t="shared" ref="I353:I355" si="23">F353-G353+H353</f>
        <v>11003.920800000002</v>
      </c>
      <c r="J353" s="96"/>
    </row>
    <row r="354" spans="1:11" s="69" customFormat="1" ht="38.1" customHeight="1" x14ac:dyDescent="0.2">
      <c r="A354" s="26"/>
      <c r="B354" s="65" t="s">
        <v>14</v>
      </c>
      <c r="C354" s="52" t="s">
        <v>308</v>
      </c>
      <c r="D354" s="57" t="s">
        <v>309</v>
      </c>
      <c r="E354" s="122" t="s">
        <v>310</v>
      </c>
      <c r="F354" s="162">
        <v>8894.01</v>
      </c>
      <c r="G354" s="162">
        <v>385.26</v>
      </c>
      <c r="H354" s="127"/>
      <c r="I354" s="34">
        <f t="shared" si="23"/>
        <v>8508.75</v>
      </c>
      <c r="K354" s="168" t="s">
        <v>0</v>
      </c>
    </row>
    <row r="355" spans="1:11" s="91" customFormat="1" ht="38.1" customHeight="1" x14ac:dyDescent="0.2">
      <c r="A355" s="95"/>
      <c r="B355" s="65" t="s">
        <v>25</v>
      </c>
      <c r="C355" s="52" t="s">
        <v>311</v>
      </c>
      <c r="D355" s="57" t="s">
        <v>312</v>
      </c>
      <c r="E355" s="122" t="s">
        <v>159</v>
      </c>
      <c r="F355" s="162">
        <v>8352.2643750000007</v>
      </c>
      <c r="G355" s="162">
        <v>254.67750000000001</v>
      </c>
      <c r="H355" s="127"/>
      <c r="I355" s="34">
        <f t="shared" si="23"/>
        <v>8097.5868750000009</v>
      </c>
      <c r="K355" s="168" t="s">
        <v>0</v>
      </c>
    </row>
    <row r="356" spans="1:11" s="91" customFormat="1" ht="11.25" customHeight="1" x14ac:dyDescent="0.2">
      <c r="A356" s="95"/>
      <c r="B356" s="97"/>
      <c r="C356" s="95"/>
      <c r="E356" s="95"/>
      <c r="F356" s="95"/>
      <c r="G356" s="95"/>
      <c r="H356" s="94"/>
      <c r="I356" s="93"/>
      <c r="J356" s="96"/>
    </row>
    <row r="357" spans="1:11" s="41" customFormat="1" ht="11.25" customHeight="1" x14ac:dyDescent="0.2">
      <c r="A357" s="85"/>
      <c r="E357" s="95"/>
      <c r="F357" s="85"/>
      <c r="G357" s="85"/>
      <c r="H357" s="94" t="s">
        <v>18</v>
      </c>
      <c r="I357" s="93" t="s">
        <v>18</v>
      </c>
      <c r="J357" s="96"/>
    </row>
    <row r="358" spans="1:11" s="69" customFormat="1" ht="24.95" customHeight="1" x14ac:dyDescent="0.2">
      <c r="A358" s="26"/>
      <c r="B358" s="40" t="s">
        <v>19</v>
      </c>
      <c r="C358" s="40"/>
      <c r="E358" s="85"/>
      <c r="F358" s="43">
        <f>SUM(F353:F355)</f>
        <v>28755.845175000002</v>
      </c>
      <c r="G358" s="43">
        <f>SUM(G353:G355)</f>
        <v>1145.5875000000001</v>
      </c>
      <c r="H358" s="43">
        <f t="shared" ref="H358" si="24">SUM(H355:H357)</f>
        <v>0</v>
      </c>
      <c r="I358" s="43">
        <f>SUM(I353:I356)</f>
        <v>27610.257675000001</v>
      </c>
    </row>
    <row r="359" spans="1:11" s="69" customFormat="1" ht="24.95" customHeight="1" x14ac:dyDescent="0.2">
      <c r="A359" s="26"/>
      <c r="B359" s="40"/>
      <c r="C359" s="40"/>
      <c r="E359" s="85"/>
      <c r="F359" s="43"/>
      <c r="G359" s="43"/>
      <c r="H359" s="43"/>
      <c r="I359" s="43"/>
    </row>
    <row r="360" spans="1:11" s="69" customFormat="1" ht="24.95" customHeight="1" x14ac:dyDescent="0.2">
      <c r="A360" s="26"/>
      <c r="B360" s="40"/>
      <c r="C360" s="40"/>
      <c r="E360" s="85"/>
      <c r="F360" s="43"/>
      <c r="G360" s="43"/>
      <c r="H360" s="43"/>
      <c r="I360" s="43"/>
    </row>
    <row r="361" spans="1:11" s="69" customFormat="1" ht="24.95" customHeight="1" x14ac:dyDescent="0.2">
      <c r="A361" s="26"/>
      <c r="B361" s="40"/>
      <c r="C361" s="40"/>
      <c r="E361" s="85"/>
      <c r="F361" s="43"/>
      <c r="G361" s="43"/>
      <c r="H361" s="43"/>
      <c r="I361" s="43"/>
    </row>
    <row r="362" spans="1:11" s="69" customFormat="1" ht="24.95" customHeight="1" x14ac:dyDescent="0.2">
      <c r="A362" s="26"/>
      <c r="B362" s="40"/>
      <c r="C362" s="40"/>
      <c r="E362" s="85"/>
      <c r="F362" s="43"/>
      <c r="G362" s="43"/>
      <c r="H362" s="43"/>
      <c r="I362" s="43"/>
    </row>
    <row r="363" spans="1:11" s="69" customFormat="1" ht="24.95" customHeight="1" x14ac:dyDescent="0.2">
      <c r="A363" s="26"/>
      <c r="B363" s="40"/>
      <c r="C363" s="40"/>
      <c r="E363" s="85"/>
      <c r="F363" s="43"/>
      <c r="G363" s="43"/>
      <c r="H363" s="43"/>
      <c r="I363" s="43"/>
    </row>
    <row r="364" spans="1:11" s="69" customFormat="1" ht="24.95" customHeight="1" x14ac:dyDescent="0.2">
      <c r="A364" s="26"/>
      <c r="B364" s="40"/>
      <c r="C364" s="40"/>
      <c r="E364" s="85"/>
      <c r="F364" s="43"/>
      <c r="G364" s="43"/>
      <c r="H364" s="43"/>
      <c r="I364" s="43"/>
    </row>
    <row r="365" spans="1:11" ht="27.95" customHeight="1" x14ac:dyDescent="0.25">
      <c r="A365" s="1"/>
      <c r="B365" s="2"/>
      <c r="C365" s="273"/>
      <c r="D365" s="273"/>
      <c r="E365" s="273"/>
      <c r="F365" s="273"/>
      <c r="G365" s="273"/>
      <c r="H365" s="273"/>
      <c r="I365" s="273"/>
    </row>
    <row r="366" spans="1:11" ht="15" customHeight="1" x14ac:dyDescent="0.25">
      <c r="A366" s="1"/>
      <c r="B366" s="2"/>
      <c r="C366" s="305" t="s">
        <v>672</v>
      </c>
      <c r="D366" s="305"/>
      <c r="E366" s="305"/>
      <c r="F366" s="305"/>
      <c r="G366" s="305"/>
      <c r="H366" s="305"/>
      <c r="I366" s="305"/>
    </row>
    <row r="367" spans="1:11" ht="15" customHeight="1" x14ac:dyDescent="0.25">
      <c r="A367" s="1"/>
      <c r="B367" s="2"/>
      <c r="C367" s="305"/>
      <c r="D367" s="305"/>
      <c r="E367" s="305"/>
      <c r="F367" s="305"/>
      <c r="G367" s="305"/>
      <c r="H367" s="305"/>
      <c r="I367" s="305"/>
    </row>
    <row r="368" spans="1:11" ht="18" customHeight="1" x14ac:dyDescent="0.2">
      <c r="C368" s="306" t="s">
        <v>1</v>
      </c>
      <c r="D368" s="306"/>
      <c r="E368" s="306"/>
      <c r="F368" s="306"/>
      <c r="G368" s="306"/>
      <c r="H368" s="306"/>
      <c r="I368" s="306"/>
    </row>
    <row r="369" spans="1:10" ht="20.100000000000001" customHeight="1" x14ac:dyDescent="0.2">
      <c r="C369" s="304" t="s">
        <v>674</v>
      </c>
      <c r="D369" s="304"/>
      <c r="E369" s="304"/>
      <c r="F369" s="304"/>
      <c r="G369" s="304"/>
      <c r="H369" s="304"/>
      <c r="I369" s="304"/>
    </row>
    <row r="370" spans="1:10" ht="15" customHeight="1" x14ac:dyDescent="0.2">
      <c r="A370" s="11"/>
      <c r="B370" s="19"/>
      <c r="C370" s="35"/>
      <c r="E370" s="129"/>
      <c r="F370" s="11"/>
      <c r="G370" s="11"/>
      <c r="H370" s="45"/>
      <c r="I370" s="45"/>
    </row>
    <row r="371" spans="1:10" ht="24.95" customHeight="1" x14ac:dyDescent="0.25">
      <c r="A371" s="11"/>
      <c r="B371" s="10" t="s">
        <v>313</v>
      </c>
      <c r="C371" s="10"/>
      <c r="E371" s="49"/>
      <c r="F371" s="11"/>
      <c r="G371" s="11"/>
      <c r="H371" s="13"/>
      <c r="I371" s="12"/>
    </row>
    <row r="372" spans="1:10" ht="38.1" customHeight="1" x14ac:dyDescent="0.2">
      <c r="B372" s="14" t="s">
        <v>0</v>
      </c>
      <c r="C372" s="15" t="s">
        <v>3</v>
      </c>
      <c r="D372" s="16" t="s">
        <v>4</v>
      </c>
      <c r="E372" s="17" t="s">
        <v>5</v>
      </c>
      <c r="F372" s="16" t="s">
        <v>6</v>
      </c>
      <c r="G372" s="16" t="s">
        <v>7</v>
      </c>
      <c r="H372" s="18" t="s">
        <v>8</v>
      </c>
      <c r="I372" s="267" t="s">
        <v>9</v>
      </c>
    </row>
    <row r="373" spans="1:10" s="193" customFormat="1" ht="38.1" customHeight="1" x14ac:dyDescent="0.2">
      <c r="A373" s="188"/>
      <c r="B373" s="189" t="s">
        <v>10</v>
      </c>
      <c r="C373" s="89" t="s">
        <v>314</v>
      </c>
      <c r="D373" s="172" t="s">
        <v>315</v>
      </c>
      <c r="E373" s="302" t="s">
        <v>316</v>
      </c>
      <c r="F373" s="81">
        <v>5832.75</v>
      </c>
      <c r="G373" s="81">
        <v>176.57640000000001</v>
      </c>
      <c r="H373" s="182"/>
      <c r="I373" s="191">
        <f t="shared" ref="I373:I379" si="25">F373-G373+H373</f>
        <v>5656.1736000000001</v>
      </c>
      <c r="J373" s="192"/>
    </row>
    <row r="374" spans="1:10" s="195" customFormat="1" ht="38.1" customHeight="1" x14ac:dyDescent="0.2">
      <c r="A374" s="188"/>
      <c r="B374" s="189" t="s">
        <v>14</v>
      </c>
      <c r="C374" s="89" t="s">
        <v>317</v>
      </c>
      <c r="D374" s="194" t="s">
        <v>318</v>
      </c>
      <c r="E374" s="302" t="s">
        <v>316</v>
      </c>
      <c r="F374" s="81">
        <v>5832.75</v>
      </c>
      <c r="G374" s="81">
        <v>176.57640000000001</v>
      </c>
      <c r="H374" s="182"/>
      <c r="I374" s="191">
        <f t="shared" si="25"/>
        <v>5656.1736000000001</v>
      </c>
      <c r="J374" s="192"/>
    </row>
    <row r="375" spans="1:10" s="196" customFormat="1" ht="38.1" customHeight="1" x14ac:dyDescent="0.2">
      <c r="A375" s="26"/>
      <c r="B375" s="65" t="s">
        <v>25</v>
      </c>
      <c r="C375" s="52" t="s">
        <v>319</v>
      </c>
      <c r="D375" s="161" t="s">
        <v>320</v>
      </c>
      <c r="E375" s="277" t="s">
        <v>316</v>
      </c>
      <c r="F375" s="107">
        <v>4652.9028000000008</v>
      </c>
      <c r="G375" s="107"/>
      <c r="H375" s="104">
        <v>95</v>
      </c>
      <c r="I375" s="34">
        <f t="shared" si="25"/>
        <v>4747.9028000000008</v>
      </c>
      <c r="J375" s="96"/>
    </row>
    <row r="376" spans="1:10" s="196" customFormat="1" ht="38.1" customHeight="1" x14ac:dyDescent="0.2">
      <c r="A376" s="26"/>
      <c r="B376" s="65" t="s">
        <v>27</v>
      </c>
      <c r="C376" s="52" t="s">
        <v>321</v>
      </c>
      <c r="D376" s="161" t="s">
        <v>322</v>
      </c>
      <c r="E376" s="277" t="s">
        <v>316</v>
      </c>
      <c r="F376" s="107">
        <v>4652.9028000000008</v>
      </c>
      <c r="G376" s="107"/>
      <c r="H376" s="127">
        <v>95</v>
      </c>
      <c r="I376" s="34">
        <f t="shared" si="25"/>
        <v>4747.9028000000008</v>
      </c>
      <c r="J376" s="96"/>
    </row>
    <row r="377" spans="1:10" s="69" customFormat="1" ht="38.1" customHeight="1" x14ac:dyDescent="0.2">
      <c r="A377" s="26"/>
      <c r="B377" s="65" t="s">
        <v>30</v>
      </c>
      <c r="C377" s="52" t="s">
        <v>323</v>
      </c>
      <c r="D377" s="161" t="s">
        <v>324</v>
      </c>
      <c r="E377" s="277" t="s">
        <v>316</v>
      </c>
      <c r="F377" s="107">
        <v>6419.0306250000003</v>
      </c>
      <c r="G377" s="107">
        <v>114.60487500000001</v>
      </c>
      <c r="H377" s="127">
        <v>126</v>
      </c>
      <c r="I377" s="34">
        <f t="shared" si="25"/>
        <v>6430.4257500000003</v>
      </c>
      <c r="J377" s="96"/>
    </row>
    <row r="378" spans="1:10" s="69" customFormat="1" ht="38.1" customHeight="1" x14ac:dyDescent="0.2">
      <c r="A378" s="26"/>
      <c r="B378" s="65" t="s">
        <v>32</v>
      </c>
      <c r="C378" s="52" t="s">
        <v>325</v>
      </c>
      <c r="D378" s="161" t="s">
        <v>326</v>
      </c>
      <c r="E378" s="277" t="s">
        <v>316</v>
      </c>
      <c r="F378" s="162">
        <v>7522.2472500000013</v>
      </c>
      <c r="G378" s="162">
        <v>254.67750000000001</v>
      </c>
      <c r="H378" s="127">
        <v>175</v>
      </c>
      <c r="I378" s="34">
        <f t="shared" si="25"/>
        <v>7442.5697500000015</v>
      </c>
      <c r="J378" s="96"/>
    </row>
    <row r="379" spans="1:10" s="69" customFormat="1" ht="38.1" customHeight="1" x14ac:dyDescent="0.2">
      <c r="A379" s="26"/>
      <c r="B379" s="65" t="s">
        <v>35</v>
      </c>
      <c r="C379" s="52" t="s">
        <v>327</v>
      </c>
      <c r="D379" s="161" t="s">
        <v>328</v>
      </c>
      <c r="E379" s="277" t="s">
        <v>316</v>
      </c>
      <c r="F379" s="107">
        <v>4652.9028000000008</v>
      </c>
      <c r="G379" s="107"/>
      <c r="H379" s="127">
        <v>95</v>
      </c>
      <c r="I379" s="34">
        <f t="shared" si="25"/>
        <v>4747.9028000000008</v>
      </c>
      <c r="J379" s="96"/>
    </row>
    <row r="380" spans="1:10" s="41" customFormat="1" ht="18" customHeight="1" x14ac:dyDescent="0.2">
      <c r="A380" s="85"/>
      <c r="E380" s="95"/>
      <c r="F380" s="85"/>
      <c r="G380" s="85"/>
      <c r="H380" s="186" t="s">
        <v>18</v>
      </c>
      <c r="I380" s="93" t="s">
        <v>18</v>
      </c>
    </row>
    <row r="381" spans="1:10" s="69" customFormat="1" ht="24.95" customHeight="1" x14ac:dyDescent="0.2">
      <c r="A381" s="26"/>
      <c r="B381" s="136" t="s">
        <v>19</v>
      </c>
      <c r="C381" s="40"/>
      <c r="E381" s="85"/>
      <c r="F381" s="43">
        <f>SUM(F373:F379)</f>
        <v>39565.486275000003</v>
      </c>
      <c r="G381" s="43">
        <f>SUM(G373:G379)</f>
        <v>722.43517500000007</v>
      </c>
      <c r="H381" s="43">
        <f>SUM(H373:H380)</f>
        <v>586</v>
      </c>
      <c r="I381" s="43">
        <f>SUM(I373:I380)</f>
        <v>39429.051100000004</v>
      </c>
    </row>
    <row r="382" spans="1:10" ht="22.5" customHeight="1" x14ac:dyDescent="0.2">
      <c r="A382" s="11"/>
      <c r="B382" s="19"/>
      <c r="C382" s="35" t="s">
        <v>0</v>
      </c>
      <c r="E382" s="129" t="s">
        <v>43</v>
      </c>
      <c r="F382" s="45"/>
      <c r="G382" s="45"/>
      <c r="H382" s="45"/>
      <c r="I382" s="45"/>
    </row>
    <row r="383" spans="1:10" ht="22.5" customHeight="1" x14ac:dyDescent="0.2">
      <c r="A383" s="11"/>
      <c r="B383" s="19"/>
      <c r="C383" s="35"/>
      <c r="E383" s="129"/>
      <c r="F383" s="45"/>
      <c r="G383" s="45"/>
      <c r="H383" s="45"/>
      <c r="I383" s="45"/>
    </row>
    <row r="384" spans="1:10" ht="15" customHeight="1" x14ac:dyDescent="0.25">
      <c r="A384" s="1"/>
      <c r="B384" s="2"/>
      <c r="C384" s="305" t="s">
        <v>672</v>
      </c>
      <c r="D384" s="305"/>
      <c r="E384" s="305"/>
      <c r="F384" s="305"/>
      <c r="G384" s="305"/>
      <c r="H384" s="305"/>
      <c r="I384" s="305"/>
    </row>
    <row r="385" spans="1:10" ht="15" customHeight="1" x14ac:dyDescent="0.25">
      <c r="A385" s="1"/>
      <c r="B385" s="2"/>
      <c r="C385" s="305"/>
      <c r="D385" s="305"/>
      <c r="E385" s="305"/>
      <c r="F385" s="305"/>
      <c r="G385" s="305"/>
      <c r="H385" s="305"/>
      <c r="I385" s="305"/>
    </row>
    <row r="386" spans="1:10" ht="18" customHeight="1" x14ac:dyDescent="0.2">
      <c r="C386" s="306" t="s">
        <v>1</v>
      </c>
      <c r="D386" s="306"/>
      <c r="E386" s="306"/>
      <c r="F386" s="306"/>
      <c r="G386" s="306"/>
      <c r="H386" s="306"/>
      <c r="I386" s="306"/>
    </row>
    <row r="387" spans="1:10" ht="20.100000000000001" customHeight="1" x14ac:dyDescent="0.2">
      <c r="C387" s="304" t="s">
        <v>674</v>
      </c>
      <c r="D387" s="304"/>
      <c r="E387" s="304"/>
      <c r="F387" s="304"/>
      <c r="G387" s="304"/>
      <c r="H387" s="304"/>
      <c r="I387" s="304"/>
    </row>
    <row r="388" spans="1:10" ht="24.95" customHeight="1" x14ac:dyDescent="0.25">
      <c r="A388" s="11"/>
      <c r="B388" s="146" t="s">
        <v>329</v>
      </c>
      <c r="C388" s="10"/>
      <c r="E388" s="49"/>
      <c r="F388" s="11"/>
      <c r="G388" s="11"/>
      <c r="H388" s="197"/>
      <c r="I388" s="12"/>
      <c r="J388" s="169"/>
    </row>
    <row r="389" spans="1:10" ht="38.1" customHeight="1" x14ac:dyDescent="0.2">
      <c r="B389" s="14" t="s">
        <v>0</v>
      </c>
      <c r="C389" s="15" t="s">
        <v>3</v>
      </c>
      <c r="D389" s="16" t="s">
        <v>4</v>
      </c>
      <c r="E389" s="17" t="s">
        <v>5</v>
      </c>
      <c r="F389" s="16" t="s">
        <v>6</v>
      </c>
      <c r="G389" s="16" t="s">
        <v>7</v>
      </c>
      <c r="H389" s="18" t="s">
        <v>8</v>
      </c>
      <c r="I389" s="267" t="s">
        <v>9</v>
      </c>
    </row>
    <row r="390" spans="1:10" s="69" customFormat="1" ht="38.1" customHeight="1" x14ac:dyDescent="0.2">
      <c r="A390" s="26"/>
      <c r="B390" s="65" t="s">
        <v>10</v>
      </c>
      <c r="C390" s="52" t="s">
        <v>330</v>
      </c>
      <c r="D390" s="57" t="s">
        <v>331</v>
      </c>
      <c r="E390" s="171" t="s">
        <v>332</v>
      </c>
      <c r="F390" s="82">
        <v>4529.7866250000006</v>
      </c>
      <c r="G390" s="82"/>
      <c r="H390" s="173">
        <v>120</v>
      </c>
      <c r="I390" s="34">
        <f t="shared" ref="I390:I391" si="26">F390-G390+H390</f>
        <v>4649.7866250000006</v>
      </c>
      <c r="J390" s="96"/>
    </row>
    <row r="391" spans="1:10" s="69" customFormat="1" ht="38.1" customHeight="1" x14ac:dyDescent="0.2">
      <c r="A391" s="26"/>
      <c r="B391" s="65" t="s">
        <v>14</v>
      </c>
      <c r="C391" s="52" t="s">
        <v>333</v>
      </c>
      <c r="D391" s="57" t="s">
        <v>334</v>
      </c>
      <c r="E391" s="272" t="s">
        <v>335</v>
      </c>
      <c r="F391" s="82">
        <v>3751.8626250000007</v>
      </c>
      <c r="G391" s="82"/>
      <c r="H391" s="173">
        <v>95</v>
      </c>
      <c r="I391" s="34">
        <f t="shared" si="26"/>
        <v>3846.8626250000007</v>
      </c>
      <c r="J391" s="96"/>
    </row>
    <row r="392" spans="1:10" s="41" customFormat="1" ht="11.25" customHeight="1" x14ac:dyDescent="0.2">
      <c r="A392" s="85"/>
      <c r="E392" s="95"/>
      <c r="F392" s="85"/>
      <c r="G392" s="85"/>
      <c r="H392" s="186" t="s">
        <v>18</v>
      </c>
      <c r="I392" s="93" t="s">
        <v>18</v>
      </c>
      <c r="J392" s="96"/>
    </row>
    <row r="393" spans="1:10" s="69" customFormat="1" ht="24.95" customHeight="1" x14ac:dyDescent="0.2">
      <c r="A393" s="26"/>
      <c r="B393" s="40" t="s">
        <v>19</v>
      </c>
      <c r="C393" s="40"/>
      <c r="E393" s="85"/>
      <c r="F393" s="43">
        <f>SUM(F390:F391)</f>
        <v>8281.6492500000022</v>
      </c>
      <c r="G393" s="43">
        <f>SUM(G390:G391)</f>
        <v>0</v>
      </c>
      <c r="H393" s="43">
        <f t="shared" ref="H393:I393" si="27">SUM(H390:H392)</f>
        <v>215</v>
      </c>
      <c r="I393" s="43">
        <f t="shared" si="27"/>
        <v>8496.6492500000022</v>
      </c>
    </row>
    <row r="394" spans="1:10" s="69" customFormat="1" ht="24.95" customHeight="1" x14ac:dyDescent="0.2">
      <c r="A394" s="26"/>
      <c r="B394" s="40"/>
      <c r="C394" s="40"/>
      <c r="E394" s="85"/>
      <c r="F394" s="43"/>
      <c r="G394" s="43"/>
      <c r="H394" s="43"/>
      <c r="I394" s="43"/>
    </row>
    <row r="395" spans="1:10" s="69" customFormat="1" ht="24.95" customHeight="1" x14ac:dyDescent="0.2">
      <c r="A395" s="26"/>
      <c r="B395" s="40"/>
      <c r="C395" s="40"/>
      <c r="E395" s="85"/>
      <c r="F395" s="43"/>
      <c r="G395" s="43"/>
      <c r="H395" s="43"/>
      <c r="I395" s="43"/>
    </row>
    <row r="396" spans="1:10" s="69" customFormat="1" ht="24.95" customHeight="1" x14ac:dyDescent="0.2">
      <c r="A396" s="26"/>
      <c r="B396" s="40"/>
      <c r="C396" s="40"/>
      <c r="E396" s="85"/>
      <c r="F396" s="43"/>
      <c r="G396" s="43"/>
      <c r="H396" s="43"/>
      <c r="I396" s="43"/>
    </row>
    <row r="397" spans="1:10" s="69" customFormat="1" ht="24.95" customHeight="1" x14ac:dyDescent="0.2">
      <c r="A397" s="26"/>
      <c r="B397" s="40"/>
      <c r="C397" s="40"/>
      <c r="E397" s="85"/>
      <c r="F397" s="43"/>
      <c r="G397" s="43"/>
      <c r="H397" s="43"/>
      <c r="I397" s="43"/>
    </row>
    <row r="398" spans="1:10" s="69" customFormat="1" ht="24.95" customHeight="1" x14ac:dyDescent="0.2">
      <c r="A398" s="26"/>
      <c r="B398" s="40"/>
      <c r="C398" s="40"/>
      <c r="E398" s="85"/>
      <c r="F398" s="43"/>
      <c r="G398" s="43"/>
      <c r="H398" s="43"/>
      <c r="I398" s="43"/>
    </row>
    <row r="399" spans="1:10" s="69" customFormat="1" ht="24.95" customHeight="1" x14ac:dyDescent="0.2">
      <c r="A399" s="26"/>
      <c r="B399" s="40"/>
      <c r="C399" s="40"/>
      <c r="E399" s="85"/>
      <c r="F399" s="43"/>
      <c r="G399" s="43"/>
      <c r="H399" s="43"/>
      <c r="I399" s="43"/>
    </row>
    <row r="400" spans="1:10" s="69" customFormat="1" ht="24.95" customHeight="1" x14ac:dyDescent="0.2">
      <c r="A400" s="26"/>
      <c r="B400" s="40"/>
      <c r="C400" s="40"/>
      <c r="E400" s="85"/>
      <c r="F400" s="43"/>
      <c r="G400" s="43"/>
      <c r="H400" s="43"/>
      <c r="I400" s="43"/>
    </row>
    <row r="401" spans="1:10" s="69" customFormat="1" ht="24.95" customHeight="1" x14ac:dyDescent="0.2">
      <c r="A401" s="26"/>
      <c r="B401" s="40"/>
      <c r="C401" s="40"/>
      <c r="E401" s="85"/>
      <c r="F401" s="43"/>
      <c r="G401" s="43"/>
      <c r="H401" s="43"/>
      <c r="I401" s="43"/>
    </row>
    <row r="402" spans="1:10" s="69" customFormat="1" ht="24.95" customHeight="1" x14ac:dyDescent="0.2">
      <c r="A402" s="26"/>
      <c r="B402" s="40"/>
      <c r="C402" s="40"/>
      <c r="E402" s="85"/>
      <c r="F402" s="43"/>
      <c r="G402" s="43"/>
      <c r="H402" s="43"/>
      <c r="I402" s="43"/>
    </row>
    <row r="403" spans="1:10" ht="15" customHeight="1" x14ac:dyDescent="0.25">
      <c r="A403" s="1"/>
      <c r="B403" s="2"/>
      <c r="C403" s="305" t="s">
        <v>672</v>
      </c>
      <c r="D403" s="305"/>
      <c r="E403" s="305"/>
      <c r="F403" s="305"/>
      <c r="G403" s="305"/>
      <c r="H403" s="305"/>
      <c r="I403" s="305"/>
    </row>
    <row r="404" spans="1:10" ht="15" customHeight="1" x14ac:dyDescent="0.25">
      <c r="A404" s="1"/>
      <c r="B404" s="2"/>
      <c r="C404" s="305"/>
      <c r="D404" s="305"/>
      <c r="E404" s="305"/>
      <c r="F404" s="305"/>
      <c r="G404" s="305"/>
      <c r="H404" s="305"/>
      <c r="I404" s="305"/>
    </row>
    <row r="405" spans="1:10" ht="18" customHeight="1" x14ac:dyDescent="0.2">
      <c r="C405" s="306" t="s">
        <v>1</v>
      </c>
      <c r="D405" s="306"/>
      <c r="E405" s="306"/>
      <c r="F405" s="306"/>
      <c r="G405" s="306"/>
      <c r="H405" s="306"/>
      <c r="I405" s="306"/>
    </row>
    <row r="406" spans="1:10" ht="20.100000000000001" customHeight="1" x14ac:dyDescent="0.2">
      <c r="C406" s="304" t="s">
        <v>674</v>
      </c>
      <c r="D406" s="304"/>
      <c r="E406" s="304"/>
      <c r="F406" s="304"/>
      <c r="G406" s="304"/>
      <c r="H406" s="304"/>
      <c r="I406" s="304"/>
    </row>
    <row r="407" spans="1:10" ht="11.25" customHeight="1" x14ac:dyDescent="0.2">
      <c r="A407" s="11"/>
      <c r="B407" s="19"/>
      <c r="C407" s="11"/>
      <c r="E407" s="114"/>
      <c r="F407" s="11"/>
      <c r="G407" s="11"/>
      <c r="H407" s="197"/>
      <c r="I407" s="12"/>
      <c r="J407" s="169"/>
    </row>
    <row r="408" spans="1:10" ht="24.95" customHeight="1" x14ac:dyDescent="0.25">
      <c r="A408" s="11"/>
      <c r="B408" s="10" t="s">
        <v>336</v>
      </c>
      <c r="C408" s="10"/>
      <c r="E408" s="11"/>
      <c r="F408" s="11"/>
      <c r="G408" s="11"/>
      <c r="H408" s="197"/>
      <c r="I408" s="12"/>
      <c r="J408" s="169"/>
    </row>
    <row r="409" spans="1:10" ht="38.1" customHeight="1" x14ac:dyDescent="0.2">
      <c r="B409" s="14" t="s">
        <v>0</v>
      </c>
      <c r="C409" s="15" t="s">
        <v>3</v>
      </c>
      <c r="D409" s="16" t="s">
        <v>4</v>
      </c>
      <c r="E409" s="17" t="s">
        <v>5</v>
      </c>
      <c r="F409" s="16" t="s">
        <v>6</v>
      </c>
      <c r="G409" s="16" t="s">
        <v>7</v>
      </c>
      <c r="H409" s="18" t="s">
        <v>8</v>
      </c>
      <c r="I409" s="267" t="s">
        <v>9</v>
      </c>
    </row>
    <row r="410" spans="1:10" s="69" customFormat="1" ht="38.1" customHeight="1" x14ac:dyDescent="0.2">
      <c r="A410" s="26"/>
      <c r="B410" s="65" t="s">
        <v>10</v>
      </c>
      <c r="C410" s="52" t="s">
        <v>337</v>
      </c>
      <c r="D410" s="57" t="s">
        <v>338</v>
      </c>
      <c r="E410" s="171" t="s">
        <v>339</v>
      </c>
      <c r="F410" s="107">
        <v>4986.5634</v>
      </c>
      <c r="G410" s="107"/>
      <c r="H410" s="127">
        <v>90</v>
      </c>
      <c r="I410" s="34">
        <f t="shared" ref="I410:I417" si="28">F410-G410+H410</f>
        <v>5076.5634</v>
      </c>
      <c r="J410" s="96"/>
    </row>
    <row r="411" spans="1:10" s="69" customFormat="1" ht="38.1" customHeight="1" x14ac:dyDescent="0.2">
      <c r="A411" s="26"/>
      <c r="B411" s="65" t="s">
        <v>14</v>
      </c>
      <c r="C411" s="52" t="s">
        <v>340</v>
      </c>
      <c r="D411" s="57" t="s">
        <v>341</v>
      </c>
      <c r="E411" s="54" t="s">
        <v>342</v>
      </c>
      <c r="F411" s="107">
        <v>6650</v>
      </c>
      <c r="G411" s="107">
        <v>200.66</v>
      </c>
      <c r="H411" s="127"/>
      <c r="I411" s="34">
        <f t="shared" si="28"/>
        <v>6449.34</v>
      </c>
      <c r="J411" s="96"/>
    </row>
    <row r="412" spans="1:10" s="69" customFormat="1" ht="38.1" customHeight="1" x14ac:dyDescent="0.2">
      <c r="A412" s="26"/>
      <c r="B412" s="65" t="s">
        <v>25</v>
      </c>
      <c r="C412" s="52" t="s">
        <v>343</v>
      </c>
      <c r="D412" s="57" t="s">
        <v>344</v>
      </c>
      <c r="E412" s="171" t="s">
        <v>345</v>
      </c>
      <c r="F412" s="107">
        <v>6244.3836000000001</v>
      </c>
      <c r="G412" s="107">
        <v>309.58200000000005</v>
      </c>
      <c r="H412" s="127"/>
      <c r="I412" s="34">
        <f t="shared" si="28"/>
        <v>5934.8015999999998</v>
      </c>
      <c r="J412" s="96"/>
    </row>
    <row r="413" spans="1:10" s="69" customFormat="1" ht="38.1" customHeight="1" x14ac:dyDescent="0.2">
      <c r="A413" s="26"/>
      <c r="B413" s="65" t="s">
        <v>27</v>
      </c>
      <c r="C413" s="52" t="s">
        <v>346</v>
      </c>
      <c r="D413" s="57" t="s">
        <v>347</v>
      </c>
      <c r="E413" s="54" t="s">
        <v>250</v>
      </c>
      <c r="F413" s="107">
        <v>5044.7</v>
      </c>
      <c r="G413" s="107"/>
      <c r="H413" s="127">
        <v>120</v>
      </c>
      <c r="I413" s="34">
        <f t="shared" si="28"/>
        <v>5164.7</v>
      </c>
      <c r="J413" s="96"/>
    </row>
    <row r="414" spans="1:10" s="69" customFormat="1" ht="38.1" customHeight="1" x14ac:dyDescent="0.2">
      <c r="A414" s="26"/>
      <c r="B414" s="65" t="s">
        <v>30</v>
      </c>
      <c r="C414" s="52" t="s">
        <v>348</v>
      </c>
      <c r="D414" s="57" t="s">
        <v>349</v>
      </c>
      <c r="E414" s="54" t="s">
        <v>350</v>
      </c>
      <c r="F414" s="107">
        <v>5130.594000000001</v>
      </c>
      <c r="G414" s="107"/>
      <c r="H414" s="127">
        <v>90</v>
      </c>
      <c r="I414" s="34">
        <f t="shared" si="28"/>
        <v>5220.594000000001</v>
      </c>
      <c r="J414" s="96"/>
    </row>
    <row r="415" spans="1:10" s="69" customFormat="1" ht="38.1" customHeight="1" x14ac:dyDescent="0.2">
      <c r="A415" s="26"/>
      <c r="B415" s="65" t="s">
        <v>32</v>
      </c>
      <c r="C415" s="52" t="s">
        <v>351</v>
      </c>
      <c r="D415" s="57" t="s">
        <v>352</v>
      </c>
      <c r="E415" s="54" t="s">
        <v>250</v>
      </c>
      <c r="F415" s="107">
        <v>5044.7</v>
      </c>
      <c r="G415" s="107"/>
      <c r="H415" s="127">
        <v>120</v>
      </c>
      <c r="I415" s="34">
        <f t="shared" si="28"/>
        <v>5164.7</v>
      </c>
      <c r="J415" s="96"/>
    </row>
    <row r="416" spans="1:10" s="69" customFormat="1" ht="38.1" customHeight="1" x14ac:dyDescent="0.2">
      <c r="A416" s="26"/>
      <c r="B416" s="65" t="s">
        <v>35</v>
      </c>
      <c r="C416" s="52" t="s">
        <v>353</v>
      </c>
      <c r="D416" s="57" t="s">
        <v>354</v>
      </c>
      <c r="E416" s="272" t="s">
        <v>355</v>
      </c>
      <c r="F416" s="107">
        <v>4420.9698750000007</v>
      </c>
      <c r="G416" s="107"/>
      <c r="H416" s="127">
        <v>129</v>
      </c>
      <c r="I416" s="34">
        <f t="shared" si="28"/>
        <v>4549.9698750000007</v>
      </c>
      <c r="J416" s="96"/>
    </row>
    <row r="417" spans="1:10" s="69" customFormat="1" ht="38.1" customHeight="1" x14ac:dyDescent="0.2">
      <c r="A417" s="26"/>
      <c r="B417" s="65" t="s">
        <v>38</v>
      </c>
      <c r="C417" s="52" t="s">
        <v>356</v>
      </c>
      <c r="D417" s="57" t="s">
        <v>357</v>
      </c>
      <c r="E417" s="54" t="s">
        <v>250</v>
      </c>
      <c r="F417" s="107">
        <v>5044.7</v>
      </c>
      <c r="G417" s="107"/>
      <c r="H417" s="127">
        <v>120</v>
      </c>
      <c r="I417" s="34">
        <f t="shared" si="28"/>
        <v>5164.7</v>
      </c>
      <c r="J417" s="96"/>
    </row>
    <row r="418" spans="1:10" s="41" customFormat="1" ht="11.25" customHeight="1" x14ac:dyDescent="0.2">
      <c r="A418" s="85"/>
      <c r="E418" s="95"/>
      <c r="F418" s="85"/>
      <c r="G418" s="85"/>
      <c r="H418" s="186" t="s">
        <v>18</v>
      </c>
      <c r="I418" s="93" t="s">
        <v>18</v>
      </c>
    </row>
    <row r="419" spans="1:10" s="41" customFormat="1" ht="24.95" customHeight="1" x14ac:dyDescent="0.2">
      <c r="A419" s="85"/>
      <c r="B419" s="40" t="s">
        <v>19</v>
      </c>
      <c r="C419" s="40"/>
      <c r="E419" s="85"/>
      <c r="F419" s="43">
        <f>SUM(F410:F417)</f>
        <v>42566.610874999998</v>
      </c>
      <c r="G419" s="43">
        <f>SUM(G410:G417)</f>
        <v>510.24200000000008</v>
      </c>
      <c r="H419" s="43">
        <f>SUM(H410:H418)</f>
        <v>669</v>
      </c>
      <c r="I419" s="43">
        <f>SUM(I410:I418)</f>
        <v>42725.368875</v>
      </c>
    </row>
    <row r="420" spans="1:10" s="41" customFormat="1" ht="24.95" customHeight="1" x14ac:dyDescent="0.2">
      <c r="A420" s="85"/>
      <c r="B420" s="40"/>
      <c r="C420" s="40"/>
      <c r="E420" s="85"/>
      <c r="F420" s="43"/>
      <c r="G420" s="43"/>
      <c r="H420" s="43"/>
      <c r="I420" s="43"/>
    </row>
    <row r="421" spans="1:10" ht="15" customHeight="1" x14ac:dyDescent="0.25">
      <c r="A421" s="1"/>
      <c r="B421" s="2"/>
      <c r="C421" s="305" t="s">
        <v>672</v>
      </c>
      <c r="D421" s="305"/>
      <c r="E421" s="305"/>
      <c r="F421" s="305"/>
      <c r="G421" s="305"/>
      <c r="H421" s="305"/>
      <c r="I421" s="305"/>
    </row>
    <row r="422" spans="1:10" ht="15" customHeight="1" x14ac:dyDescent="0.25">
      <c r="A422" s="1"/>
      <c r="B422" s="2"/>
      <c r="C422" s="305"/>
      <c r="D422" s="305"/>
      <c r="E422" s="305"/>
      <c r="F422" s="305"/>
      <c r="G422" s="305"/>
      <c r="H422" s="305"/>
      <c r="I422" s="305"/>
    </row>
    <row r="423" spans="1:10" ht="18" customHeight="1" x14ac:dyDescent="0.2">
      <c r="C423" s="306" t="s">
        <v>1</v>
      </c>
      <c r="D423" s="306"/>
      <c r="E423" s="306"/>
      <c r="F423" s="306"/>
      <c r="G423" s="306"/>
      <c r="H423" s="306"/>
      <c r="I423" s="306"/>
    </row>
    <row r="424" spans="1:10" ht="20.100000000000001" customHeight="1" x14ac:dyDescent="0.2">
      <c r="C424" s="304" t="s">
        <v>674</v>
      </c>
      <c r="D424" s="304"/>
      <c r="E424" s="304"/>
      <c r="F424" s="304"/>
      <c r="G424" s="304"/>
      <c r="H424" s="304"/>
      <c r="I424" s="304"/>
    </row>
    <row r="425" spans="1:10" ht="24.95" customHeight="1" x14ac:dyDescent="0.25">
      <c r="A425" s="11"/>
      <c r="B425" s="146" t="s">
        <v>358</v>
      </c>
      <c r="C425" s="10"/>
      <c r="E425" s="49"/>
      <c r="F425" s="11"/>
      <c r="G425" s="11"/>
      <c r="H425" s="197"/>
      <c r="I425" s="12"/>
      <c r="J425" s="169"/>
    </row>
    <row r="426" spans="1:10" ht="38.1" customHeight="1" x14ac:dyDescent="0.2">
      <c r="B426" s="14" t="s">
        <v>0</v>
      </c>
      <c r="C426" s="15" t="s">
        <v>3</v>
      </c>
      <c r="D426" s="16" t="s">
        <v>4</v>
      </c>
      <c r="E426" s="17" t="s">
        <v>5</v>
      </c>
      <c r="F426" s="16" t="s">
        <v>6</v>
      </c>
      <c r="G426" s="16" t="s">
        <v>7</v>
      </c>
      <c r="H426" s="18" t="s">
        <v>8</v>
      </c>
      <c r="I426" s="267" t="s">
        <v>9</v>
      </c>
    </row>
    <row r="427" spans="1:10" s="69" customFormat="1" ht="38.1" customHeight="1" x14ac:dyDescent="0.2">
      <c r="A427" s="26"/>
      <c r="B427" s="65" t="s">
        <v>10</v>
      </c>
      <c r="C427" s="52" t="s">
        <v>359</v>
      </c>
      <c r="D427" s="57" t="s">
        <v>360</v>
      </c>
      <c r="E427" s="54" t="s">
        <v>345</v>
      </c>
      <c r="F427" s="107">
        <v>7040.1240000000016</v>
      </c>
      <c r="G427" s="107">
        <v>209.82780000000002</v>
      </c>
      <c r="H427" s="127"/>
      <c r="I427" s="34">
        <f t="shared" ref="I427:I433" si="29">F427-G427+H427</f>
        <v>6830.2962000000016</v>
      </c>
      <c r="J427" s="200"/>
    </row>
    <row r="428" spans="1:10" s="134" customFormat="1" ht="38.1" customHeight="1" x14ac:dyDescent="0.2">
      <c r="A428" s="26"/>
      <c r="B428" s="65" t="s">
        <v>14</v>
      </c>
      <c r="C428" s="52" t="s">
        <v>361</v>
      </c>
      <c r="D428" s="161" t="s">
        <v>362</v>
      </c>
      <c r="E428" s="54" t="s">
        <v>250</v>
      </c>
      <c r="F428" s="107">
        <v>4127.76</v>
      </c>
      <c r="G428" s="107"/>
      <c r="H428" s="127">
        <v>130</v>
      </c>
      <c r="I428" s="34">
        <f t="shared" si="29"/>
        <v>4257.76</v>
      </c>
      <c r="J428" s="200"/>
    </row>
    <row r="429" spans="1:10" s="134" customFormat="1" ht="38.1" customHeight="1" x14ac:dyDescent="0.2">
      <c r="A429" s="26"/>
      <c r="B429" s="65" t="s">
        <v>25</v>
      </c>
      <c r="C429" s="52" t="s">
        <v>363</v>
      </c>
      <c r="D429" s="161" t="s">
        <v>364</v>
      </c>
      <c r="E429" s="54" t="s">
        <v>250</v>
      </c>
      <c r="F429" s="107">
        <v>4101.4653750000007</v>
      </c>
      <c r="G429" s="107"/>
      <c r="H429" s="127">
        <v>130</v>
      </c>
      <c r="I429" s="34">
        <f t="shared" si="29"/>
        <v>4231.4653750000007</v>
      </c>
      <c r="J429" s="96"/>
    </row>
    <row r="430" spans="1:10" s="134" customFormat="1" ht="38.1" customHeight="1" x14ac:dyDescent="0.2">
      <c r="A430" s="26"/>
      <c r="B430" s="65" t="s">
        <v>27</v>
      </c>
      <c r="C430" s="52" t="s">
        <v>365</v>
      </c>
      <c r="D430" s="161" t="s">
        <v>366</v>
      </c>
      <c r="E430" s="171" t="s">
        <v>367</v>
      </c>
      <c r="F430" s="107">
        <v>4645.5491250000005</v>
      </c>
      <c r="G430" s="107"/>
      <c r="H430" s="127">
        <v>110</v>
      </c>
      <c r="I430" s="34">
        <f t="shared" si="29"/>
        <v>4755.5491250000005</v>
      </c>
      <c r="J430" s="200"/>
    </row>
    <row r="431" spans="1:10" s="134" customFormat="1" ht="38.1" customHeight="1" x14ac:dyDescent="0.2">
      <c r="A431" s="26"/>
      <c r="B431" s="65" t="s">
        <v>30</v>
      </c>
      <c r="C431" s="52" t="s">
        <v>368</v>
      </c>
      <c r="D431" s="161" t="s">
        <v>369</v>
      </c>
      <c r="E431" s="171" t="s">
        <v>370</v>
      </c>
      <c r="F431" s="107">
        <v>2716.9458750000003</v>
      </c>
      <c r="G431" s="107"/>
      <c r="H431" s="127">
        <v>150</v>
      </c>
      <c r="I431" s="34">
        <f t="shared" si="29"/>
        <v>2866.9458750000003</v>
      </c>
      <c r="J431" s="96"/>
    </row>
    <row r="432" spans="1:10" s="134" customFormat="1" ht="38.1" customHeight="1" x14ac:dyDescent="0.2">
      <c r="A432" s="26"/>
      <c r="B432" s="65" t="s">
        <v>32</v>
      </c>
      <c r="C432" s="70" t="s">
        <v>371</v>
      </c>
      <c r="D432" s="201" t="s">
        <v>372</v>
      </c>
      <c r="E432" s="72" t="s">
        <v>182</v>
      </c>
      <c r="F432" s="110">
        <v>3955.6046250000004</v>
      </c>
      <c r="G432" s="110"/>
      <c r="H432" s="184"/>
      <c r="I432" s="73">
        <f t="shared" si="29"/>
        <v>3955.6046250000004</v>
      </c>
      <c r="J432" s="96"/>
    </row>
    <row r="433" spans="1:10" s="134" customFormat="1" ht="38.1" customHeight="1" x14ac:dyDescent="0.2">
      <c r="A433" s="26"/>
      <c r="B433" s="65" t="s">
        <v>35</v>
      </c>
      <c r="C433" s="52" t="s">
        <v>373</v>
      </c>
      <c r="D433" s="161" t="s">
        <v>374</v>
      </c>
      <c r="E433" s="171" t="s">
        <v>375</v>
      </c>
      <c r="F433" s="81">
        <v>4708.0608750000001</v>
      </c>
      <c r="G433" s="107"/>
      <c r="H433" s="127">
        <v>110</v>
      </c>
      <c r="I433" s="34">
        <f t="shared" si="29"/>
        <v>4818.0608750000001</v>
      </c>
    </row>
    <row r="434" spans="1:10" s="41" customFormat="1" ht="11.25" customHeight="1" x14ac:dyDescent="0.2">
      <c r="A434" s="85"/>
      <c r="E434" s="95"/>
      <c r="F434" s="85"/>
      <c r="G434" s="85"/>
      <c r="H434" s="186" t="s">
        <v>18</v>
      </c>
      <c r="I434" s="93" t="s">
        <v>18</v>
      </c>
    </row>
    <row r="435" spans="1:10" s="69" customFormat="1" ht="24.95" customHeight="1" x14ac:dyDescent="0.2">
      <c r="A435" s="26"/>
      <c r="B435" s="40" t="s">
        <v>19</v>
      </c>
      <c r="C435" s="40"/>
      <c r="E435" s="85"/>
      <c r="F435" s="43">
        <f>SUM(F427:F433)</f>
        <v>31295.509875000003</v>
      </c>
      <c r="G435" s="43">
        <f>SUM(G427:G433)</f>
        <v>209.82780000000002</v>
      </c>
      <c r="H435" s="43">
        <f>SUM(H427:H434)</f>
        <v>630</v>
      </c>
      <c r="I435" s="43">
        <f>SUM(I427:I434)</f>
        <v>31715.682075000004</v>
      </c>
    </row>
    <row r="436" spans="1:10" ht="23.25" customHeight="1" x14ac:dyDescent="0.2">
      <c r="A436" s="11"/>
      <c r="B436" s="19"/>
      <c r="C436" s="35" t="s">
        <v>0</v>
      </c>
      <c r="D436" s="113"/>
      <c r="E436" s="129" t="s">
        <v>0</v>
      </c>
      <c r="F436" s="11"/>
      <c r="G436" s="11"/>
      <c r="H436" s="45"/>
      <c r="I436" s="45"/>
      <c r="J436" s="137"/>
    </row>
    <row r="437" spans="1:10" ht="11.25" customHeight="1" x14ac:dyDescent="0.25">
      <c r="A437" s="11"/>
      <c r="B437" s="49"/>
      <c r="C437" s="49"/>
      <c r="D437" s="111"/>
      <c r="E437" s="49"/>
      <c r="F437" s="11"/>
      <c r="G437" s="11"/>
      <c r="H437" s="45"/>
      <c r="I437" s="45"/>
      <c r="J437" s="6"/>
    </row>
    <row r="438" spans="1:10" ht="11.25" customHeight="1" x14ac:dyDescent="0.25">
      <c r="A438" s="11"/>
      <c r="B438" s="49"/>
      <c r="C438" s="49"/>
      <c r="D438" s="111"/>
      <c r="E438" s="49"/>
      <c r="F438" s="11"/>
      <c r="G438" s="11"/>
      <c r="H438" s="45"/>
      <c r="I438" s="45"/>
      <c r="J438" s="6"/>
    </row>
    <row r="439" spans="1:10" ht="27.95" customHeight="1" x14ac:dyDescent="0.25">
      <c r="A439" s="1"/>
      <c r="B439" s="2"/>
      <c r="C439" s="273"/>
      <c r="D439" s="273"/>
      <c r="E439" s="273"/>
      <c r="F439" s="273"/>
      <c r="G439" s="273"/>
      <c r="H439" s="273"/>
      <c r="I439" s="273"/>
    </row>
    <row r="440" spans="1:10" ht="15" customHeight="1" x14ac:dyDescent="0.25">
      <c r="A440" s="1"/>
      <c r="B440" s="2"/>
      <c r="C440" s="305" t="s">
        <v>672</v>
      </c>
      <c r="D440" s="305"/>
      <c r="E440" s="305"/>
      <c r="F440" s="305"/>
      <c r="G440" s="305"/>
      <c r="H440" s="305"/>
      <c r="I440" s="305"/>
    </row>
    <row r="441" spans="1:10" ht="15" customHeight="1" x14ac:dyDescent="0.25">
      <c r="A441" s="1"/>
      <c r="B441" s="2"/>
      <c r="C441" s="305"/>
      <c r="D441" s="305"/>
      <c r="E441" s="305"/>
      <c r="F441" s="305"/>
      <c r="G441" s="305"/>
      <c r="H441" s="305"/>
      <c r="I441" s="305"/>
    </row>
    <row r="442" spans="1:10" ht="18" customHeight="1" x14ac:dyDescent="0.2">
      <c r="C442" s="306" t="s">
        <v>1</v>
      </c>
      <c r="D442" s="306"/>
      <c r="E442" s="306"/>
      <c r="F442" s="306"/>
      <c r="G442" s="306"/>
      <c r="H442" s="306"/>
      <c r="I442" s="306"/>
    </row>
    <row r="443" spans="1:10" ht="20.100000000000001" customHeight="1" x14ac:dyDescent="0.2">
      <c r="C443" s="304" t="s">
        <v>674</v>
      </c>
      <c r="D443" s="304"/>
      <c r="E443" s="304"/>
      <c r="F443" s="304"/>
      <c r="G443" s="304"/>
      <c r="H443" s="304"/>
      <c r="I443" s="304"/>
    </row>
    <row r="444" spans="1:10" ht="24.95" customHeight="1" x14ac:dyDescent="0.25">
      <c r="A444" s="11"/>
      <c r="B444" s="146" t="s">
        <v>376</v>
      </c>
      <c r="C444" s="10"/>
      <c r="E444" s="10"/>
      <c r="F444" s="11"/>
      <c r="G444" s="11"/>
      <c r="H444" s="197"/>
      <c r="I444" s="12"/>
    </row>
    <row r="445" spans="1:10" ht="11.25" customHeight="1" x14ac:dyDescent="0.25">
      <c r="A445" s="11"/>
      <c r="B445" s="49"/>
      <c r="C445" s="49"/>
      <c r="E445" s="49"/>
      <c r="F445" s="11"/>
      <c r="G445" s="11"/>
      <c r="H445" s="197"/>
      <c r="I445" s="12"/>
    </row>
    <row r="446" spans="1:10" ht="38.1" customHeight="1" x14ac:dyDescent="0.2">
      <c r="B446" s="14" t="s">
        <v>0</v>
      </c>
      <c r="C446" s="15" t="s">
        <v>3</v>
      </c>
      <c r="D446" s="16" t="s">
        <v>4</v>
      </c>
      <c r="E446" s="17" t="s">
        <v>5</v>
      </c>
      <c r="F446" s="16" t="s">
        <v>6</v>
      </c>
      <c r="G446" s="16" t="s">
        <v>7</v>
      </c>
      <c r="H446" s="18" t="s">
        <v>8</v>
      </c>
      <c r="I446" s="267" t="s">
        <v>9</v>
      </c>
    </row>
    <row r="447" spans="1:10" s="69" customFormat="1" ht="38.1" customHeight="1" x14ac:dyDescent="0.2">
      <c r="A447" s="26"/>
      <c r="B447" s="65" t="s">
        <v>10</v>
      </c>
      <c r="C447" s="52" t="s">
        <v>377</v>
      </c>
      <c r="D447" s="80"/>
      <c r="E447" s="122" t="s">
        <v>47</v>
      </c>
      <c r="F447" s="107">
        <v>11509.570800000001</v>
      </c>
      <c r="G447" s="107">
        <v>505.65</v>
      </c>
      <c r="H447" s="127"/>
      <c r="I447" s="34">
        <f t="shared" ref="I447:I449" si="30">F447-G447+H447</f>
        <v>11003.920800000002</v>
      </c>
    </row>
    <row r="448" spans="1:10" s="69" customFormat="1" ht="38.1" customHeight="1" x14ac:dyDescent="0.2">
      <c r="A448" s="26"/>
      <c r="B448" s="65" t="s">
        <v>14</v>
      </c>
      <c r="C448" s="52" t="s">
        <v>378</v>
      </c>
      <c r="D448" s="80" t="s">
        <v>379</v>
      </c>
      <c r="E448" s="272" t="s">
        <v>679</v>
      </c>
      <c r="F448" s="81">
        <v>7787.5438000000004</v>
      </c>
      <c r="G448" s="107">
        <v>211.85</v>
      </c>
      <c r="H448" s="104">
        <v>183</v>
      </c>
      <c r="I448" s="34">
        <f t="shared" si="30"/>
        <v>7758.6938</v>
      </c>
      <c r="J448" s="96"/>
    </row>
    <row r="449" spans="1:10" s="69" customFormat="1" ht="38.1" customHeight="1" x14ac:dyDescent="0.2">
      <c r="A449" s="26"/>
      <c r="B449" s="65" t="s">
        <v>25</v>
      </c>
      <c r="C449" s="52" t="s">
        <v>380</v>
      </c>
      <c r="D449" s="80" t="s">
        <v>381</v>
      </c>
      <c r="E449" s="122" t="s">
        <v>17</v>
      </c>
      <c r="F449" s="81">
        <v>5680.5</v>
      </c>
      <c r="G449" s="107"/>
      <c r="H449" s="127">
        <v>90</v>
      </c>
      <c r="I449" s="34">
        <f t="shared" si="30"/>
        <v>5770.5</v>
      </c>
      <c r="J449" s="96"/>
    </row>
    <row r="450" spans="1:10" s="41" customFormat="1" ht="11.25" customHeight="1" x14ac:dyDescent="0.2">
      <c r="A450" s="85"/>
      <c r="E450" s="85"/>
      <c r="F450" s="85"/>
      <c r="G450" s="85"/>
      <c r="H450" s="186" t="s">
        <v>18</v>
      </c>
      <c r="I450" s="93" t="s">
        <v>18</v>
      </c>
      <c r="J450" s="96"/>
    </row>
    <row r="451" spans="1:10" s="69" customFormat="1" ht="24.95" customHeight="1" x14ac:dyDescent="0.2">
      <c r="A451" s="26"/>
      <c r="B451" s="40" t="s">
        <v>19</v>
      </c>
      <c r="C451" s="40"/>
      <c r="E451" s="85"/>
      <c r="F451" s="43">
        <f>SUM(F447:F449)</f>
        <v>24977.614600000001</v>
      </c>
      <c r="G451" s="43">
        <f>SUM(G447:G449)</f>
        <v>717.5</v>
      </c>
      <c r="H451" s="43">
        <f>SUM(H448:H450)</f>
        <v>273</v>
      </c>
      <c r="I451" s="43">
        <f>SUM(I447:I450)</f>
        <v>24533.114600000001</v>
      </c>
      <c r="J451" s="96"/>
    </row>
    <row r="452" spans="1:10" s="69" customFormat="1" ht="24.95" customHeight="1" x14ac:dyDescent="0.2">
      <c r="A452" s="26"/>
      <c r="B452" s="40"/>
      <c r="C452" s="40"/>
      <c r="E452" s="85"/>
      <c r="F452" s="43"/>
      <c r="G452" s="43"/>
      <c r="H452" s="43"/>
      <c r="I452" s="43"/>
      <c r="J452" s="96"/>
    </row>
    <row r="453" spans="1:10" s="69" customFormat="1" ht="24.95" customHeight="1" x14ac:dyDescent="0.2">
      <c r="A453" s="26"/>
      <c r="B453" s="40"/>
      <c r="C453" s="40"/>
      <c r="E453" s="85"/>
      <c r="F453" s="43"/>
      <c r="G453" s="43"/>
      <c r="H453" s="43"/>
      <c r="I453" s="43"/>
      <c r="J453" s="96"/>
    </row>
    <row r="454" spans="1:10" s="69" customFormat="1" ht="24.95" customHeight="1" x14ac:dyDescent="0.2">
      <c r="A454" s="26"/>
      <c r="B454" s="40"/>
      <c r="C454" s="40"/>
      <c r="E454" s="85"/>
      <c r="F454" s="43"/>
      <c r="G454" s="43"/>
      <c r="H454" s="43"/>
      <c r="I454" s="43"/>
      <c r="J454" s="96"/>
    </row>
    <row r="455" spans="1:10" s="69" customFormat="1" ht="24.95" customHeight="1" x14ac:dyDescent="0.2">
      <c r="A455" s="26"/>
      <c r="B455" s="40"/>
      <c r="C455" s="40"/>
      <c r="E455" s="85"/>
      <c r="F455" s="43"/>
      <c r="G455" s="43"/>
      <c r="H455" s="43"/>
      <c r="I455" s="43"/>
      <c r="J455" s="96"/>
    </row>
    <row r="456" spans="1:10" s="69" customFormat="1" ht="24.95" customHeight="1" x14ac:dyDescent="0.2">
      <c r="A456" s="26"/>
      <c r="B456" s="40"/>
      <c r="C456" s="40"/>
      <c r="E456" s="85"/>
      <c r="F456" s="43"/>
      <c r="G456" s="43"/>
      <c r="H456" s="43"/>
      <c r="I456" s="43"/>
      <c r="J456" s="96"/>
    </row>
    <row r="457" spans="1:10" s="69" customFormat="1" ht="24.95" customHeight="1" x14ac:dyDescent="0.2">
      <c r="A457" s="26"/>
      <c r="B457" s="40"/>
      <c r="C457" s="40"/>
      <c r="E457" s="85"/>
      <c r="F457" s="43"/>
      <c r="G457" s="43"/>
      <c r="H457" s="43"/>
      <c r="I457" s="43"/>
      <c r="J457" s="96"/>
    </row>
    <row r="458" spans="1:10" ht="15" customHeight="1" x14ac:dyDescent="0.25">
      <c r="A458" s="1"/>
      <c r="B458" s="2"/>
      <c r="C458" s="305" t="s">
        <v>672</v>
      </c>
      <c r="D458" s="305"/>
      <c r="E458" s="305"/>
      <c r="F458" s="305"/>
      <c r="G458" s="305"/>
      <c r="H458" s="305"/>
      <c r="I458" s="305"/>
    </row>
    <row r="459" spans="1:10" ht="15" customHeight="1" x14ac:dyDescent="0.25">
      <c r="A459" s="1"/>
      <c r="B459" s="2"/>
      <c r="C459" s="305"/>
      <c r="D459" s="305"/>
      <c r="E459" s="305"/>
      <c r="F459" s="305"/>
      <c r="G459" s="305"/>
      <c r="H459" s="305"/>
      <c r="I459" s="305"/>
    </row>
    <row r="460" spans="1:10" ht="18" customHeight="1" x14ac:dyDescent="0.2">
      <c r="C460" s="306" t="s">
        <v>1</v>
      </c>
      <c r="D460" s="306"/>
      <c r="E460" s="306"/>
      <c r="F460" s="306"/>
      <c r="G460" s="306"/>
      <c r="H460" s="306"/>
      <c r="I460" s="306"/>
    </row>
    <row r="461" spans="1:10" ht="20.100000000000001" customHeight="1" x14ac:dyDescent="0.2">
      <c r="C461" s="304" t="s">
        <v>674</v>
      </c>
      <c r="D461" s="304"/>
      <c r="E461" s="304"/>
      <c r="F461" s="304"/>
      <c r="G461" s="304"/>
      <c r="H461" s="304"/>
      <c r="I461" s="304"/>
    </row>
    <row r="462" spans="1:10" ht="7.5" customHeight="1" x14ac:dyDescent="0.25">
      <c r="C462" s="275"/>
      <c r="D462" s="275"/>
      <c r="E462" s="275"/>
      <c r="F462" s="275"/>
      <c r="G462" s="275"/>
      <c r="H462" s="275"/>
      <c r="I462" s="275"/>
    </row>
    <row r="463" spans="1:10" ht="24" customHeight="1" x14ac:dyDescent="0.25">
      <c r="B463" s="146" t="s">
        <v>382</v>
      </c>
      <c r="C463" s="202"/>
      <c r="D463" s="202"/>
      <c r="E463" s="202"/>
      <c r="F463" s="202"/>
      <c r="G463" s="202"/>
      <c r="H463" s="202"/>
      <c r="I463" s="202"/>
    </row>
    <row r="464" spans="1:10" ht="29.25" customHeight="1" x14ac:dyDescent="0.2">
      <c r="B464" s="14" t="s">
        <v>0</v>
      </c>
      <c r="C464" s="15" t="s">
        <v>3</v>
      </c>
      <c r="D464" s="16" t="s">
        <v>4</v>
      </c>
      <c r="E464" s="17" t="s">
        <v>5</v>
      </c>
      <c r="F464" s="16" t="s">
        <v>6</v>
      </c>
      <c r="G464" s="16" t="s">
        <v>7</v>
      </c>
      <c r="H464" s="18" t="s">
        <v>8</v>
      </c>
      <c r="I464" s="267" t="s">
        <v>9</v>
      </c>
    </row>
    <row r="465" spans="1:10" s="69" customFormat="1" ht="25.5" customHeight="1" x14ac:dyDescent="0.2">
      <c r="A465" s="26"/>
      <c r="B465" s="65" t="s">
        <v>10</v>
      </c>
      <c r="C465" s="89"/>
      <c r="D465" s="108"/>
      <c r="E465" s="190" t="s">
        <v>47</v>
      </c>
      <c r="F465" s="81">
        <v>19700</v>
      </c>
      <c r="G465" s="81">
        <v>2358.09</v>
      </c>
      <c r="H465" s="182"/>
      <c r="I465" s="34">
        <f t="shared" ref="I465:I494" si="31">F465-G465+H465</f>
        <v>17341.91</v>
      </c>
      <c r="J465" s="203"/>
    </row>
    <row r="466" spans="1:10" s="69" customFormat="1" ht="25.5" customHeight="1" x14ac:dyDescent="0.2">
      <c r="A466" s="26"/>
      <c r="B466" s="65" t="s">
        <v>14</v>
      </c>
      <c r="C466" s="52"/>
      <c r="D466" s="84"/>
      <c r="E466" s="272" t="s">
        <v>50</v>
      </c>
      <c r="F466" s="81">
        <v>5608.42</v>
      </c>
      <c r="G466" s="81">
        <v>161.69999999999999</v>
      </c>
      <c r="H466" s="104"/>
      <c r="I466" s="34">
        <f t="shared" si="31"/>
        <v>5446.72</v>
      </c>
      <c r="J466" s="79"/>
    </row>
    <row r="467" spans="1:10" s="69" customFormat="1" ht="25.5" customHeight="1" x14ac:dyDescent="0.2">
      <c r="A467" s="26"/>
      <c r="B467" s="65" t="s">
        <v>25</v>
      </c>
      <c r="C467" s="52"/>
      <c r="D467" s="84"/>
      <c r="E467" s="54" t="s">
        <v>383</v>
      </c>
      <c r="F467" s="107">
        <v>8633.5672500000019</v>
      </c>
      <c r="G467" s="107">
        <v>424.84837500000009</v>
      </c>
      <c r="H467" s="127">
        <v>280</v>
      </c>
      <c r="I467" s="34">
        <f t="shared" si="31"/>
        <v>8488.7188750000023</v>
      </c>
      <c r="J467" s="79"/>
    </row>
    <row r="468" spans="1:10" s="69" customFormat="1" ht="25.5" customHeight="1" x14ac:dyDescent="0.2">
      <c r="A468" s="26"/>
      <c r="B468" s="65" t="s">
        <v>27</v>
      </c>
      <c r="C468" s="52"/>
      <c r="D468" s="204"/>
      <c r="E468" s="122" t="s">
        <v>383</v>
      </c>
      <c r="F468" s="107">
        <v>8633.5672500000019</v>
      </c>
      <c r="G468" s="107">
        <v>424.84837500000009</v>
      </c>
      <c r="H468" s="127">
        <v>280</v>
      </c>
      <c r="I468" s="34">
        <f t="shared" si="31"/>
        <v>8488.7188750000023</v>
      </c>
      <c r="J468" s="79"/>
    </row>
    <row r="469" spans="1:10" s="69" customFormat="1" ht="25.5" customHeight="1" x14ac:dyDescent="0.2">
      <c r="A469" s="26"/>
      <c r="B469" s="65" t="s">
        <v>30</v>
      </c>
      <c r="C469" s="52"/>
      <c r="D469" s="84"/>
      <c r="E469" s="54" t="s">
        <v>383</v>
      </c>
      <c r="F469" s="107">
        <v>8633.5672500000019</v>
      </c>
      <c r="G469" s="107">
        <v>424.84837500000009</v>
      </c>
      <c r="H469" s="127">
        <v>280</v>
      </c>
      <c r="I469" s="34">
        <f t="shared" si="31"/>
        <v>8488.7188750000023</v>
      </c>
      <c r="J469" s="79"/>
    </row>
    <row r="470" spans="1:10" s="134" customFormat="1" ht="25.5" customHeight="1" x14ac:dyDescent="0.2">
      <c r="A470" s="26"/>
      <c r="B470" s="65" t="s">
        <v>32</v>
      </c>
      <c r="C470" s="52"/>
      <c r="D470" s="84"/>
      <c r="E470" s="54" t="s">
        <v>384</v>
      </c>
      <c r="F470" s="107">
        <v>7522.2472500000013</v>
      </c>
      <c r="G470" s="107">
        <v>254.67750000000001</v>
      </c>
      <c r="H470" s="127">
        <v>175</v>
      </c>
      <c r="I470" s="34">
        <f t="shared" si="31"/>
        <v>7442.5697500000015</v>
      </c>
      <c r="J470" s="79"/>
    </row>
    <row r="471" spans="1:10" s="69" customFormat="1" ht="25.5" customHeight="1" x14ac:dyDescent="0.2">
      <c r="A471" s="26"/>
      <c r="B471" s="65" t="s">
        <v>35</v>
      </c>
      <c r="C471" s="52"/>
      <c r="D471" s="84"/>
      <c r="E471" s="122" t="s">
        <v>384</v>
      </c>
      <c r="F471" s="107">
        <v>7522.2472500000013</v>
      </c>
      <c r="G471" s="107">
        <v>254.67750000000001</v>
      </c>
      <c r="H471" s="127">
        <v>175</v>
      </c>
      <c r="I471" s="34">
        <f t="shared" si="31"/>
        <v>7442.5697500000015</v>
      </c>
      <c r="J471" s="79"/>
    </row>
    <row r="472" spans="1:10" s="69" customFormat="1" ht="25.5" customHeight="1" x14ac:dyDescent="0.2">
      <c r="A472" s="26"/>
      <c r="B472" s="65" t="s">
        <v>38</v>
      </c>
      <c r="C472" s="52"/>
      <c r="D472" s="84"/>
      <c r="E472" s="122" t="s">
        <v>384</v>
      </c>
      <c r="F472" s="107">
        <v>7522.2472500000013</v>
      </c>
      <c r="G472" s="107">
        <v>254.67750000000001</v>
      </c>
      <c r="H472" s="127">
        <v>175</v>
      </c>
      <c r="I472" s="34">
        <f t="shared" si="31"/>
        <v>7442.5697500000015</v>
      </c>
      <c r="J472" s="86"/>
    </row>
    <row r="473" spans="1:10" s="134" customFormat="1" ht="25.5" customHeight="1" x14ac:dyDescent="0.2">
      <c r="A473" s="26"/>
      <c r="B473" s="65" t="s">
        <v>41</v>
      </c>
      <c r="C473" s="52"/>
      <c r="D473" s="167"/>
      <c r="E473" s="122" t="s">
        <v>384</v>
      </c>
      <c r="F473" s="107">
        <v>7522.2472500000013</v>
      </c>
      <c r="G473" s="107">
        <v>254.67750000000001</v>
      </c>
      <c r="H473" s="127">
        <v>175</v>
      </c>
      <c r="I473" s="34">
        <f t="shared" si="31"/>
        <v>7442.5697500000015</v>
      </c>
      <c r="J473" s="79"/>
    </row>
    <row r="474" spans="1:10" s="69" customFormat="1" ht="25.5" customHeight="1" x14ac:dyDescent="0.2">
      <c r="A474" s="26"/>
      <c r="B474" s="65" t="s">
        <v>220</v>
      </c>
      <c r="C474" s="52"/>
      <c r="D474" s="84"/>
      <c r="E474" s="122" t="s">
        <v>385</v>
      </c>
      <c r="F474" s="81">
        <v>7056.88</v>
      </c>
      <c r="G474" s="107">
        <v>211.85</v>
      </c>
      <c r="H474" s="127">
        <v>153</v>
      </c>
      <c r="I474" s="34">
        <f t="shared" si="31"/>
        <v>6998.03</v>
      </c>
      <c r="J474" s="79"/>
    </row>
    <row r="475" spans="1:10" s="69" customFormat="1" ht="25.5" customHeight="1" x14ac:dyDescent="0.2">
      <c r="A475" s="26"/>
      <c r="B475" s="65" t="s">
        <v>223</v>
      </c>
      <c r="C475" s="52"/>
      <c r="D475" s="84"/>
      <c r="E475" s="122" t="s">
        <v>385</v>
      </c>
      <c r="F475" s="81">
        <v>7056.88</v>
      </c>
      <c r="G475" s="107">
        <v>211.85</v>
      </c>
      <c r="H475" s="127">
        <v>153</v>
      </c>
      <c r="I475" s="34">
        <f t="shared" si="31"/>
        <v>6998.03</v>
      </c>
      <c r="J475" s="79"/>
    </row>
    <row r="476" spans="1:10" s="134" customFormat="1" ht="25.5" customHeight="1" x14ac:dyDescent="0.2">
      <c r="A476" s="26"/>
      <c r="B476" s="65" t="s">
        <v>226</v>
      </c>
      <c r="C476" s="52"/>
      <c r="D476" s="84"/>
      <c r="E476" s="122" t="s">
        <v>385</v>
      </c>
      <c r="F476" s="81">
        <v>7056.88</v>
      </c>
      <c r="G476" s="107">
        <v>211.85</v>
      </c>
      <c r="H476" s="127">
        <v>153</v>
      </c>
      <c r="I476" s="34">
        <f t="shared" si="31"/>
        <v>6998.03</v>
      </c>
      <c r="J476" s="79"/>
    </row>
    <row r="477" spans="1:10" s="134" customFormat="1" ht="25.5" customHeight="1" x14ac:dyDescent="0.2">
      <c r="A477" s="26"/>
      <c r="B477" s="65" t="s">
        <v>229</v>
      </c>
      <c r="C477" s="52"/>
      <c r="D477" s="84"/>
      <c r="E477" s="122" t="s">
        <v>385</v>
      </c>
      <c r="F477" s="107">
        <v>7522.2472500000003</v>
      </c>
      <c r="G477" s="107">
        <v>254.67750000000001</v>
      </c>
      <c r="H477" s="127">
        <v>175</v>
      </c>
      <c r="I477" s="34">
        <f t="shared" si="31"/>
        <v>7442.5697500000006</v>
      </c>
      <c r="J477" s="79"/>
    </row>
    <row r="478" spans="1:10" s="134" customFormat="1" ht="25.5" customHeight="1" x14ac:dyDescent="0.2">
      <c r="A478" s="26"/>
      <c r="B478" s="65" t="s">
        <v>232</v>
      </c>
      <c r="C478" s="52"/>
      <c r="D478" s="84"/>
      <c r="E478" s="122" t="s">
        <v>385</v>
      </c>
      <c r="F478" s="107">
        <v>7056.8820000000005</v>
      </c>
      <c r="G478" s="107">
        <v>211.84800000000001</v>
      </c>
      <c r="H478" s="127">
        <v>153</v>
      </c>
      <c r="I478" s="34">
        <f t="shared" si="31"/>
        <v>6998.0340000000006</v>
      </c>
      <c r="J478" s="79"/>
    </row>
    <row r="479" spans="1:10" s="134" customFormat="1" ht="25.5" customHeight="1" x14ac:dyDescent="0.2">
      <c r="A479" s="26"/>
      <c r="B479" s="65" t="s">
        <v>387</v>
      </c>
      <c r="C479" s="52"/>
      <c r="D479" s="84"/>
      <c r="E479" s="122" t="s">
        <v>385</v>
      </c>
      <c r="F479" s="107">
        <v>7056.8820000000005</v>
      </c>
      <c r="G479" s="107">
        <v>211.84800000000001</v>
      </c>
      <c r="H479" s="127">
        <v>153</v>
      </c>
      <c r="I479" s="34">
        <f t="shared" si="31"/>
        <v>6998.0340000000006</v>
      </c>
      <c r="J479" s="79"/>
    </row>
    <row r="480" spans="1:10" s="134" customFormat="1" ht="25.5" customHeight="1" x14ac:dyDescent="0.2">
      <c r="A480" s="26"/>
      <c r="B480" s="65" t="s">
        <v>388</v>
      </c>
      <c r="C480" s="52"/>
      <c r="D480" s="84"/>
      <c r="E480" s="122" t="s">
        <v>385</v>
      </c>
      <c r="F480" s="107">
        <v>7056.88</v>
      </c>
      <c r="G480" s="107">
        <v>211.85</v>
      </c>
      <c r="H480" s="127">
        <v>153</v>
      </c>
      <c r="I480" s="34">
        <f t="shared" si="31"/>
        <v>6998.03</v>
      </c>
      <c r="J480" s="79"/>
    </row>
    <row r="481" spans="1:10" s="134" customFormat="1" ht="25.5" customHeight="1" x14ac:dyDescent="0.2">
      <c r="A481" s="95"/>
      <c r="B481" s="65" t="s">
        <v>389</v>
      </c>
      <c r="C481" s="314"/>
      <c r="D481" s="167"/>
      <c r="E481" s="190" t="s">
        <v>385</v>
      </c>
      <c r="F481" s="81">
        <v>7056.88</v>
      </c>
      <c r="G481" s="81">
        <v>211.85</v>
      </c>
      <c r="H481" s="182">
        <v>153</v>
      </c>
      <c r="I481" s="34">
        <f t="shared" si="31"/>
        <v>6998.03</v>
      </c>
      <c r="J481" s="79"/>
    </row>
    <row r="482" spans="1:10" s="134" customFormat="1" ht="25.5" customHeight="1" x14ac:dyDescent="0.2">
      <c r="A482" s="26"/>
      <c r="B482" s="65" t="s">
        <v>390</v>
      </c>
      <c r="C482" s="52"/>
      <c r="D482" s="84"/>
      <c r="E482" s="122" t="s">
        <v>385</v>
      </c>
      <c r="F482" s="107">
        <v>7409.7261000000008</v>
      </c>
      <c r="G482" s="107">
        <v>211.84537500000002</v>
      </c>
      <c r="H482" s="127">
        <v>157</v>
      </c>
      <c r="I482" s="34">
        <f t="shared" si="31"/>
        <v>7354.8807250000009</v>
      </c>
      <c r="J482" s="79"/>
    </row>
    <row r="483" spans="1:10" s="134" customFormat="1" ht="25.5" customHeight="1" x14ac:dyDescent="0.2">
      <c r="A483" s="26"/>
      <c r="B483" s="65" t="s">
        <v>391</v>
      </c>
      <c r="C483" s="52"/>
      <c r="D483" s="167"/>
      <c r="E483" s="122" t="s">
        <v>392</v>
      </c>
      <c r="F483" s="107">
        <v>6419.03</v>
      </c>
      <c r="G483" s="107">
        <v>114.6</v>
      </c>
      <c r="H483" s="127">
        <v>126</v>
      </c>
      <c r="I483" s="34">
        <f t="shared" si="31"/>
        <v>6430.4299999999994</v>
      </c>
    </row>
    <row r="484" spans="1:10" s="69" customFormat="1" ht="25.5" customHeight="1" x14ac:dyDescent="0.2">
      <c r="A484" s="26"/>
      <c r="B484" s="65" t="s">
        <v>393</v>
      </c>
      <c r="C484" s="52"/>
      <c r="D484" s="84"/>
      <c r="E484" s="122" t="s">
        <v>392</v>
      </c>
      <c r="F484" s="107">
        <v>6419.03</v>
      </c>
      <c r="G484" s="107">
        <v>114.6</v>
      </c>
      <c r="H484" s="127">
        <v>126</v>
      </c>
      <c r="I484" s="34">
        <f t="shared" si="31"/>
        <v>6430.4299999999994</v>
      </c>
    </row>
    <row r="485" spans="1:10" s="134" customFormat="1" ht="25.5" customHeight="1" x14ac:dyDescent="0.2">
      <c r="A485" s="26"/>
      <c r="B485" s="65" t="s">
        <v>394</v>
      </c>
      <c r="C485" s="52"/>
      <c r="D485" s="84"/>
      <c r="E485" s="122" t="s">
        <v>392</v>
      </c>
      <c r="F485" s="107">
        <v>6419.03</v>
      </c>
      <c r="G485" s="107">
        <v>114.6</v>
      </c>
      <c r="H485" s="127">
        <v>126</v>
      </c>
      <c r="I485" s="34">
        <f t="shared" si="31"/>
        <v>6430.4299999999994</v>
      </c>
    </row>
    <row r="486" spans="1:10" s="69" customFormat="1" ht="25.5" customHeight="1" x14ac:dyDescent="0.2">
      <c r="A486" s="26"/>
      <c r="B486" s="65" t="s">
        <v>395</v>
      </c>
      <c r="C486" s="52"/>
      <c r="D486" s="84"/>
      <c r="E486" s="122" t="s">
        <v>392</v>
      </c>
      <c r="F486" s="107">
        <v>6419.03</v>
      </c>
      <c r="G486" s="107">
        <v>114.6</v>
      </c>
      <c r="H486" s="127">
        <v>126</v>
      </c>
      <c r="I486" s="34">
        <f t="shared" si="31"/>
        <v>6430.4299999999994</v>
      </c>
    </row>
    <row r="487" spans="1:10" s="134" customFormat="1" ht="25.5" customHeight="1" x14ac:dyDescent="0.2">
      <c r="A487" s="26"/>
      <c r="B487" s="65" t="s">
        <v>396</v>
      </c>
      <c r="C487" s="89"/>
      <c r="D487" s="167"/>
      <c r="E487" s="190" t="s">
        <v>392</v>
      </c>
      <c r="F487" s="81">
        <v>6419.03</v>
      </c>
      <c r="G487" s="81">
        <v>114.6</v>
      </c>
      <c r="H487" s="182">
        <v>126</v>
      </c>
      <c r="I487" s="34">
        <f t="shared" si="31"/>
        <v>6430.4299999999994</v>
      </c>
    </row>
    <row r="488" spans="1:10" s="69" customFormat="1" ht="25.5" customHeight="1" x14ac:dyDescent="0.2">
      <c r="A488" s="26"/>
      <c r="B488" s="65" t="s">
        <v>397</v>
      </c>
      <c r="C488" s="89"/>
      <c r="D488" s="167"/>
      <c r="E488" s="190" t="s">
        <v>392</v>
      </c>
      <c r="F488" s="81">
        <v>6419.03</v>
      </c>
      <c r="G488" s="81">
        <v>114.6</v>
      </c>
      <c r="H488" s="182">
        <v>126</v>
      </c>
      <c r="I488" s="34">
        <f t="shared" si="31"/>
        <v>6430.4299999999994</v>
      </c>
    </row>
    <row r="489" spans="1:10" s="69" customFormat="1" ht="25.5" customHeight="1" x14ac:dyDescent="0.2">
      <c r="A489" s="26"/>
      <c r="B489" s="65" t="s">
        <v>398</v>
      </c>
      <c r="C489" s="52"/>
      <c r="D489" s="84"/>
      <c r="E489" s="122" t="s">
        <v>392</v>
      </c>
      <c r="F489" s="107">
        <v>6419.03</v>
      </c>
      <c r="G489" s="107">
        <v>114.6</v>
      </c>
      <c r="H489" s="127">
        <v>126</v>
      </c>
      <c r="I489" s="34">
        <f t="shared" si="31"/>
        <v>6430.4299999999994</v>
      </c>
    </row>
    <row r="490" spans="1:10" s="69" customFormat="1" ht="25.5" customHeight="1" x14ac:dyDescent="0.2">
      <c r="A490" s="26"/>
      <c r="B490" s="65" t="s">
        <v>399</v>
      </c>
      <c r="C490" s="52"/>
      <c r="D490" s="84"/>
      <c r="E490" s="122" t="s">
        <v>392</v>
      </c>
      <c r="F490" s="107">
        <v>6419.03</v>
      </c>
      <c r="G490" s="107">
        <v>114.6</v>
      </c>
      <c r="H490" s="127">
        <v>126</v>
      </c>
      <c r="I490" s="34">
        <f t="shared" si="31"/>
        <v>6430.4299999999994</v>
      </c>
    </row>
    <row r="491" spans="1:10" s="69" customFormat="1" ht="25.5" customHeight="1" x14ac:dyDescent="0.2">
      <c r="A491" s="26"/>
      <c r="B491" s="65" t="s">
        <v>400</v>
      </c>
      <c r="C491" s="52"/>
      <c r="D491" s="84"/>
      <c r="E491" s="122" t="s">
        <v>392</v>
      </c>
      <c r="F491" s="107">
        <v>6419.03</v>
      </c>
      <c r="G491" s="107">
        <v>114.6</v>
      </c>
      <c r="H491" s="127">
        <v>126</v>
      </c>
      <c r="I491" s="34">
        <f t="shared" si="31"/>
        <v>6430.4299999999994</v>
      </c>
    </row>
    <row r="492" spans="1:10" s="69" customFormat="1" ht="25.5" customHeight="1" x14ac:dyDescent="0.2">
      <c r="A492" s="26"/>
      <c r="B492" s="65" t="s">
        <v>401</v>
      </c>
      <c r="C492" s="52"/>
      <c r="D492" s="84"/>
      <c r="E492" s="122" t="s">
        <v>392</v>
      </c>
      <c r="F492" s="107">
        <v>6419.03</v>
      </c>
      <c r="G492" s="107">
        <v>114.6</v>
      </c>
      <c r="H492" s="127">
        <v>126</v>
      </c>
      <c r="I492" s="34">
        <f t="shared" si="31"/>
        <v>6430.4299999999994</v>
      </c>
      <c r="J492" s="96"/>
    </row>
    <row r="493" spans="1:10" s="69" customFormat="1" ht="25.5" customHeight="1" x14ac:dyDescent="0.2">
      <c r="A493" s="26"/>
      <c r="B493" s="65" t="s">
        <v>402</v>
      </c>
      <c r="C493" s="52"/>
      <c r="D493" s="84"/>
      <c r="E493" s="54" t="s">
        <v>392</v>
      </c>
      <c r="F493" s="107">
        <v>6419.03</v>
      </c>
      <c r="G493" s="107">
        <v>114.6</v>
      </c>
      <c r="H493" s="127">
        <v>126</v>
      </c>
      <c r="I493" s="34">
        <f t="shared" si="31"/>
        <v>6430.4299999999994</v>
      </c>
      <c r="J493" s="96"/>
    </row>
    <row r="494" spans="1:10" s="69" customFormat="1" ht="25.5" customHeight="1" x14ac:dyDescent="0.2">
      <c r="A494" s="26"/>
      <c r="B494" s="65" t="s">
        <v>403</v>
      </c>
      <c r="C494" s="52"/>
      <c r="D494" s="84"/>
      <c r="E494" s="122" t="s">
        <v>392</v>
      </c>
      <c r="F494" s="107">
        <v>6419.03</v>
      </c>
      <c r="G494" s="107">
        <v>114.6</v>
      </c>
      <c r="H494" s="127">
        <v>126</v>
      </c>
      <c r="I494" s="34">
        <f t="shared" si="31"/>
        <v>6430.4299999999994</v>
      </c>
      <c r="J494" s="96"/>
    </row>
    <row r="495" spans="1:10" s="41" customFormat="1" ht="11.25" customHeight="1" x14ac:dyDescent="0.2">
      <c r="A495" s="85"/>
      <c r="E495" s="95"/>
      <c r="F495" s="85"/>
      <c r="G495" s="85"/>
      <c r="H495" s="186" t="s">
        <v>18</v>
      </c>
      <c r="I495" s="93" t="s">
        <v>18</v>
      </c>
    </row>
    <row r="496" spans="1:10" s="69" customFormat="1" ht="24.95" customHeight="1" x14ac:dyDescent="0.2">
      <c r="A496" s="26"/>
      <c r="B496" s="136" t="s">
        <v>19</v>
      </c>
      <c r="C496" s="40"/>
      <c r="E496" s="85"/>
      <c r="F496" s="43">
        <f>SUM(F465:F494)</f>
        <v>222656.60810000001</v>
      </c>
      <c r="G496" s="43">
        <f>SUM(G465:G494)</f>
        <v>8137.7140000000054</v>
      </c>
      <c r="H496" s="43">
        <f t="shared" ref="H496" si="32">SUM(H466:H495)</f>
        <v>4455</v>
      </c>
      <c r="I496" s="43">
        <f>SUM(I465:I494)</f>
        <v>218973.89409999992</v>
      </c>
    </row>
    <row r="497" spans="1:10" s="69" customFormat="1" ht="18" customHeight="1" x14ac:dyDescent="0.2">
      <c r="A497" s="26"/>
      <c r="B497" s="40"/>
      <c r="C497" s="40"/>
      <c r="E497" s="85"/>
      <c r="F497" s="43"/>
      <c r="G497" s="43"/>
      <c r="H497" s="43"/>
      <c r="I497" s="43"/>
    </row>
    <row r="498" spans="1:10" ht="15" customHeight="1" x14ac:dyDescent="0.25">
      <c r="A498" s="1"/>
      <c r="B498" s="2"/>
      <c r="C498" s="305" t="s">
        <v>672</v>
      </c>
      <c r="D498" s="305"/>
      <c r="E498" s="305"/>
      <c r="F498" s="305"/>
      <c r="G498" s="305"/>
      <c r="H498" s="305"/>
      <c r="I498" s="305"/>
    </row>
    <row r="499" spans="1:10" ht="15" customHeight="1" x14ac:dyDescent="0.25">
      <c r="A499" s="1"/>
      <c r="B499" s="2"/>
      <c r="C499" s="305"/>
      <c r="D499" s="305"/>
      <c r="E499" s="305"/>
      <c r="F499" s="305"/>
      <c r="G499" s="305"/>
      <c r="H499" s="305"/>
      <c r="I499" s="305"/>
    </row>
    <row r="500" spans="1:10" ht="18" customHeight="1" x14ac:dyDescent="0.2">
      <c r="C500" s="306" t="s">
        <v>1</v>
      </c>
      <c r="D500" s="306"/>
      <c r="E500" s="306"/>
      <c r="F500" s="306"/>
      <c r="G500" s="306"/>
      <c r="H500" s="306"/>
      <c r="I500" s="306"/>
    </row>
    <row r="501" spans="1:10" ht="20.100000000000001" customHeight="1" x14ac:dyDescent="0.2">
      <c r="C501" s="304" t="s">
        <v>674</v>
      </c>
      <c r="D501" s="304"/>
      <c r="E501" s="304"/>
      <c r="F501" s="304"/>
      <c r="G501" s="304"/>
      <c r="H501" s="304"/>
      <c r="I501" s="304"/>
    </row>
    <row r="502" spans="1:10" ht="11.25" customHeight="1" x14ac:dyDescent="0.25">
      <c r="A502" s="11"/>
      <c r="B502" s="49"/>
      <c r="C502" s="49"/>
      <c r="E502" s="49"/>
      <c r="F502" s="11"/>
      <c r="G502" s="11"/>
      <c r="H502" s="197"/>
      <c r="I502" s="12"/>
    </row>
    <row r="503" spans="1:10" ht="24" customHeight="1" x14ac:dyDescent="0.25">
      <c r="A503" s="11"/>
      <c r="B503" s="10" t="s">
        <v>404</v>
      </c>
      <c r="C503" s="10"/>
      <c r="E503" s="49"/>
      <c r="F503" s="11"/>
      <c r="G503" s="11"/>
      <c r="H503" s="197"/>
      <c r="I503" s="12"/>
      <c r="J503" s="169"/>
    </row>
    <row r="504" spans="1:10" ht="11.25" customHeight="1" x14ac:dyDescent="0.25">
      <c r="A504" s="11"/>
      <c r="B504" s="49"/>
      <c r="C504" s="49"/>
      <c r="E504" s="49"/>
      <c r="F504" s="11"/>
      <c r="G504" s="11"/>
      <c r="H504" s="197"/>
      <c r="I504" s="12"/>
      <c r="J504" s="169"/>
    </row>
    <row r="505" spans="1:10" ht="24" customHeight="1" x14ac:dyDescent="0.2">
      <c r="B505" s="14" t="s">
        <v>0</v>
      </c>
      <c r="C505" s="15" t="s">
        <v>3</v>
      </c>
      <c r="D505" s="16" t="s">
        <v>4</v>
      </c>
      <c r="E505" s="17" t="s">
        <v>5</v>
      </c>
      <c r="F505" s="16" t="s">
        <v>6</v>
      </c>
      <c r="G505" s="16" t="s">
        <v>7</v>
      </c>
      <c r="H505" s="18" t="s">
        <v>8</v>
      </c>
      <c r="I505" s="267" t="s">
        <v>9</v>
      </c>
    </row>
    <row r="506" spans="1:10" s="69" customFormat="1" ht="24" customHeight="1" x14ac:dyDescent="0.2">
      <c r="A506" s="26"/>
      <c r="B506" s="65" t="s">
        <v>10</v>
      </c>
      <c r="C506" s="89" t="s">
        <v>405</v>
      </c>
      <c r="D506" s="57" t="s">
        <v>406</v>
      </c>
      <c r="E506" s="277" t="s">
        <v>47</v>
      </c>
      <c r="F506" s="107">
        <v>11509.570800000001</v>
      </c>
      <c r="G506" s="107">
        <v>505.65</v>
      </c>
      <c r="H506" s="127"/>
      <c r="I506" s="34">
        <f t="shared" ref="I506:I516" si="33">F506-G506+H506</f>
        <v>11003.920800000002</v>
      </c>
      <c r="J506" s="96"/>
    </row>
    <row r="507" spans="1:10" s="69" customFormat="1" ht="24" customHeight="1" x14ac:dyDescent="0.2">
      <c r="A507" s="26"/>
      <c r="B507" s="65" t="s">
        <v>14</v>
      </c>
      <c r="C507" s="52" t="s">
        <v>407</v>
      </c>
      <c r="D507" s="84" t="s">
        <v>408</v>
      </c>
      <c r="E507" s="272" t="s">
        <v>50</v>
      </c>
      <c r="F507" s="107">
        <v>5403.7935000000016</v>
      </c>
      <c r="G507" s="107"/>
      <c r="H507" s="127">
        <v>93</v>
      </c>
      <c r="I507" s="34">
        <f t="shared" si="33"/>
        <v>5496.7935000000016</v>
      </c>
      <c r="J507" s="79"/>
    </row>
    <row r="508" spans="1:10" s="69" customFormat="1" ht="24" customHeight="1" x14ac:dyDescent="0.2">
      <c r="A508" s="26"/>
      <c r="B508" s="65" t="s">
        <v>25</v>
      </c>
      <c r="C508" s="52" t="s">
        <v>409</v>
      </c>
      <c r="D508" s="84" t="s">
        <v>410</v>
      </c>
      <c r="E508" s="277" t="s">
        <v>411</v>
      </c>
      <c r="F508" s="107">
        <v>6284.7461249999997</v>
      </c>
      <c r="G508" s="107"/>
      <c r="H508" s="127">
        <v>90</v>
      </c>
      <c r="I508" s="34">
        <f t="shared" si="33"/>
        <v>6374.7461249999997</v>
      </c>
      <c r="J508" s="79"/>
    </row>
    <row r="509" spans="1:10" s="91" customFormat="1" ht="24" customHeight="1" x14ac:dyDescent="0.2">
      <c r="A509" s="95"/>
      <c r="B509" s="65" t="s">
        <v>27</v>
      </c>
      <c r="C509" s="52" t="s">
        <v>412</v>
      </c>
      <c r="D509" s="84" t="s">
        <v>413</v>
      </c>
      <c r="E509" s="277" t="s">
        <v>414</v>
      </c>
      <c r="F509" s="162">
        <v>4717.3218750000005</v>
      </c>
      <c r="G509" s="162"/>
      <c r="H509" s="127">
        <v>150</v>
      </c>
      <c r="I509" s="34">
        <f t="shared" si="33"/>
        <v>4867.3218750000005</v>
      </c>
      <c r="J509" s="79"/>
    </row>
    <row r="510" spans="1:10" s="91" customFormat="1" ht="24" customHeight="1" x14ac:dyDescent="0.2">
      <c r="A510" s="95"/>
      <c r="B510" s="65" t="s">
        <v>30</v>
      </c>
      <c r="C510" s="52" t="s">
        <v>415</v>
      </c>
      <c r="D510" s="84" t="s">
        <v>416</v>
      </c>
      <c r="E510" s="277" t="s">
        <v>417</v>
      </c>
      <c r="F510" s="162">
        <v>4717.3218750000005</v>
      </c>
      <c r="G510" s="162"/>
      <c r="H510" s="127">
        <v>150</v>
      </c>
      <c r="I510" s="34">
        <f t="shared" si="33"/>
        <v>4867.3218750000005</v>
      </c>
      <c r="J510" s="79"/>
    </row>
    <row r="511" spans="1:10" s="91" customFormat="1" ht="24" customHeight="1" x14ac:dyDescent="0.2">
      <c r="A511" s="95"/>
      <c r="B511" s="65" t="s">
        <v>32</v>
      </c>
      <c r="C511" s="52" t="s">
        <v>418</v>
      </c>
      <c r="D511" s="84" t="s">
        <v>419</v>
      </c>
      <c r="E511" s="277" t="s">
        <v>420</v>
      </c>
      <c r="F511" s="162">
        <v>4717.3218750000005</v>
      </c>
      <c r="G511" s="162"/>
      <c r="H511" s="127">
        <v>142</v>
      </c>
      <c r="I511" s="34">
        <f t="shared" si="33"/>
        <v>4859.3218750000005</v>
      </c>
      <c r="J511" s="79"/>
    </row>
    <row r="512" spans="1:10" s="91" customFormat="1" ht="24" customHeight="1" x14ac:dyDescent="0.2">
      <c r="A512" s="95"/>
      <c r="B512" s="65" t="s">
        <v>35</v>
      </c>
      <c r="C512" s="52" t="s">
        <v>421</v>
      </c>
      <c r="D512" s="84" t="s">
        <v>422</v>
      </c>
      <c r="E512" s="277" t="s">
        <v>420</v>
      </c>
      <c r="F512" s="162">
        <v>4497.373125000001</v>
      </c>
      <c r="G512" s="162"/>
      <c r="H512" s="127">
        <v>142</v>
      </c>
      <c r="I512" s="34">
        <f t="shared" si="33"/>
        <v>4639.373125000001</v>
      </c>
      <c r="J512" s="79"/>
    </row>
    <row r="513" spans="1:10" s="91" customFormat="1" ht="24" customHeight="1" x14ac:dyDescent="0.2">
      <c r="A513" s="95"/>
      <c r="B513" s="65" t="s">
        <v>38</v>
      </c>
      <c r="C513" s="52" t="s">
        <v>423</v>
      </c>
      <c r="D513" s="84" t="s">
        <v>424</v>
      </c>
      <c r="E513" s="277" t="s">
        <v>420</v>
      </c>
      <c r="F513" s="162">
        <v>4497.373125000001</v>
      </c>
      <c r="G513" s="162"/>
      <c r="H513" s="127">
        <v>142</v>
      </c>
      <c r="I513" s="34">
        <f t="shared" si="33"/>
        <v>4639.373125000001</v>
      </c>
      <c r="J513" s="79"/>
    </row>
    <row r="514" spans="1:10" s="91" customFormat="1" ht="24" customHeight="1" x14ac:dyDescent="0.2">
      <c r="A514" s="95"/>
      <c r="B514" s="65" t="s">
        <v>41</v>
      </c>
      <c r="C514" s="52" t="s">
        <v>425</v>
      </c>
      <c r="D514" s="84" t="s">
        <v>426</v>
      </c>
      <c r="E514" s="277" t="s">
        <v>420</v>
      </c>
      <c r="F514" s="162">
        <v>4497.373125000001</v>
      </c>
      <c r="G514" s="162"/>
      <c r="H514" s="127">
        <v>142</v>
      </c>
      <c r="I514" s="34">
        <f t="shared" si="33"/>
        <v>4639.373125000001</v>
      </c>
      <c r="J514" s="79"/>
    </row>
    <row r="515" spans="1:10" s="91" customFormat="1" ht="24" customHeight="1" x14ac:dyDescent="0.2">
      <c r="A515" s="95"/>
      <c r="B515" s="65" t="s">
        <v>220</v>
      </c>
      <c r="C515" s="174" t="s">
        <v>427</v>
      </c>
      <c r="D515" s="84" t="s">
        <v>428</v>
      </c>
      <c r="E515" s="277" t="s">
        <v>420</v>
      </c>
      <c r="F515" s="162">
        <v>4497.373125000001</v>
      </c>
      <c r="G515" s="162"/>
      <c r="H515" s="127">
        <v>142</v>
      </c>
      <c r="I515" s="34">
        <f t="shared" si="33"/>
        <v>4639.373125000001</v>
      </c>
      <c r="J515" s="79"/>
    </row>
    <row r="516" spans="1:10" s="91" customFormat="1" ht="24" customHeight="1" x14ac:dyDescent="0.2">
      <c r="A516" s="95"/>
      <c r="B516" s="65" t="s">
        <v>223</v>
      </c>
      <c r="C516" s="174" t="s">
        <v>429</v>
      </c>
      <c r="D516" s="84" t="s">
        <v>430</v>
      </c>
      <c r="E516" s="277" t="s">
        <v>420</v>
      </c>
      <c r="F516" s="162">
        <v>0</v>
      </c>
      <c r="G516" s="162"/>
      <c r="H516" s="127">
        <v>0</v>
      </c>
      <c r="I516" s="34">
        <f t="shared" si="33"/>
        <v>0</v>
      </c>
      <c r="J516" s="79"/>
    </row>
    <row r="517" spans="1:10" s="91" customFormat="1" ht="24" customHeight="1" x14ac:dyDescent="0.2">
      <c r="A517" s="95"/>
      <c r="B517" s="65" t="s">
        <v>226</v>
      </c>
      <c r="C517" s="174" t="s">
        <v>431</v>
      </c>
      <c r="D517" s="84" t="s">
        <v>432</v>
      </c>
      <c r="E517" s="277" t="s">
        <v>420</v>
      </c>
      <c r="F517" s="162">
        <v>4497.373125000001</v>
      </c>
      <c r="G517" s="162"/>
      <c r="H517" s="127">
        <v>142</v>
      </c>
      <c r="I517" s="34">
        <f>F517-G517+H517</f>
        <v>4639.373125000001</v>
      </c>
      <c r="J517" s="79"/>
    </row>
    <row r="518" spans="1:10" s="41" customFormat="1" ht="11.25" customHeight="1" x14ac:dyDescent="0.2">
      <c r="A518" s="85"/>
      <c r="E518" s="95"/>
      <c r="F518" s="85"/>
      <c r="G518" s="85"/>
      <c r="H518" s="186" t="s">
        <v>18</v>
      </c>
      <c r="I518" s="93" t="s">
        <v>18</v>
      </c>
      <c r="J518" s="96"/>
    </row>
    <row r="519" spans="1:10" s="69" customFormat="1" ht="24.95" customHeight="1" x14ac:dyDescent="0.2">
      <c r="A519" s="26"/>
      <c r="B519" s="136" t="s">
        <v>19</v>
      </c>
      <c r="C519" s="40"/>
      <c r="E519" s="85"/>
      <c r="F519" s="43">
        <f>SUM(F506:F517)</f>
        <v>59836.941674999995</v>
      </c>
      <c r="G519" s="43">
        <f>SUM(G506:G517)</f>
        <v>505.65</v>
      </c>
      <c r="H519" s="43">
        <f>SUM(H507:H518)</f>
        <v>1335</v>
      </c>
      <c r="I519" s="43">
        <f>SUM(I506:I518)</f>
        <v>60666.291675</v>
      </c>
    </row>
    <row r="520" spans="1:10" s="69" customFormat="1" ht="24.95" customHeight="1" x14ac:dyDescent="0.2">
      <c r="A520" s="26"/>
      <c r="B520" s="40"/>
      <c r="C520" s="40"/>
      <c r="E520" s="85"/>
      <c r="F520" s="43"/>
      <c r="G520" s="43"/>
      <c r="H520" s="43"/>
      <c r="I520" s="43"/>
    </row>
    <row r="521" spans="1:10" s="69" customFormat="1" ht="24.95" customHeight="1" x14ac:dyDescent="0.2">
      <c r="A521" s="26"/>
      <c r="B521" s="40"/>
      <c r="C521" s="40"/>
      <c r="E521" s="85"/>
      <c r="F521" s="43"/>
      <c r="G521" s="43"/>
      <c r="H521" s="43"/>
      <c r="I521" s="43"/>
    </row>
    <row r="522" spans="1:10" ht="15" customHeight="1" x14ac:dyDescent="0.25">
      <c r="A522" s="1"/>
      <c r="B522" s="2"/>
      <c r="C522" s="305" t="s">
        <v>672</v>
      </c>
      <c r="D522" s="305"/>
      <c r="E522" s="305"/>
      <c r="F522" s="305"/>
      <c r="G522" s="305"/>
      <c r="H522" s="305"/>
      <c r="I522" s="305"/>
    </row>
    <row r="523" spans="1:10" ht="15" customHeight="1" x14ac:dyDescent="0.25">
      <c r="A523" s="1"/>
      <c r="B523" s="2"/>
      <c r="C523" s="305"/>
      <c r="D523" s="305"/>
      <c r="E523" s="305"/>
      <c r="F523" s="305"/>
      <c r="G523" s="305"/>
      <c r="H523" s="305"/>
      <c r="I523" s="305"/>
    </row>
    <row r="524" spans="1:10" ht="18" customHeight="1" x14ac:dyDescent="0.2">
      <c r="C524" s="306" t="s">
        <v>1</v>
      </c>
      <c r="D524" s="306"/>
      <c r="E524" s="306"/>
      <c r="F524" s="306"/>
      <c r="G524" s="306"/>
      <c r="H524" s="306"/>
      <c r="I524" s="306"/>
    </row>
    <row r="525" spans="1:10" ht="20.100000000000001" customHeight="1" x14ac:dyDescent="0.2">
      <c r="C525" s="304" t="s">
        <v>674</v>
      </c>
      <c r="D525" s="304"/>
      <c r="E525" s="304"/>
      <c r="F525" s="304"/>
      <c r="G525" s="304"/>
      <c r="H525" s="304"/>
      <c r="I525" s="304"/>
    </row>
    <row r="526" spans="1:10" ht="11.25" customHeight="1" x14ac:dyDescent="0.2">
      <c r="A526" s="11"/>
      <c r="B526" s="19"/>
      <c r="C526" s="35"/>
      <c r="E526" s="129"/>
      <c r="F526" s="45"/>
      <c r="G526" s="45"/>
      <c r="H526" s="45"/>
      <c r="I526" s="45"/>
    </row>
    <row r="527" spans="1:10" ht="24.95" customHeight="1" x14ac:dyDescent="0.25">
      <c r="A527" s="11"/>
      <c r="B527" s="146" t="s">
        <v>433</v>
      </c>
      <c r="C527" s="10"/>
      <c r="E527" s="49"/>
      <c r="H527" s="197"/>
      <c r="I527" s="12"/>
    </row>
    <row r="528" spans="1:10" ht="38.1" customHeight="1" x14ac:dyDescent="0.2">
      <c r="B528" s="14" t="s">
        <v>0</v>
      </c>
      <c r="C528" s="15" t="s">
        <v>3</v>
      </c>
      <c r="D528" s="16" t="s">
        <v>4</v>
      </c>
      <c r="E528" s="17" t="s">
        <v>5</v>
      </c>
      <c r="F528" s="16" t="s">
        <v>6</v>
      </c>
      <c r="G528" s="16" t="s">
        <v>7</v>
      </c>
      <c r="H528" s="18" t="s">
        <v>8</v>
      </c>
      <c r="I528" s="267" t="s">
        <v>9</v>
      </c>
    </row>
    <row r="529" spans="1:9" s="69" customFormat="1" ht="38.1" customHeight="1" x14ac:dyDescent="0.2">
      <c r="A529" s="26"/>
      <c r="B529" s="65" t="s">
        <v>10</v>
      </c>
      <c r="C529" s="20" t="s">
        <v>434</v>
      </c>
      <c r="D529" s="145" t="s">
        <v>435</v>
      </c>
      <c r="E529" s="278" t="s">
        <v>47</v>
      </c>
      <c r="F529" s="159">
        <v>11509.570800000001</v>
      </c>
      <c r="G529" s="159">
        <v>505.65060000000011</v>
      </c>
      <c r="H529" s="206"/>
      <c r="I529" s="23">
        <f>F529-G529+H529</f>
        <v>11003.9202</v>
      </c>
    </row>
    <row r="530" spans="1:9" s="69" customFormat="1" ht="38.1" customHeight="1" x14ac:dyDescent="0.2">
      <c r="A530" s="26"/>
      <c r="B530" s="65" t="s">
        <v>14</v>
      </c>
      <c r="C530" s="52" t="s">
        <v>436</v>
      </c>
      <c r="D530" s="108" t="s">
        <v>437</v>
      </c>
      <c r="E530" s="272" t="s">
        <v>50</v>
      </c>
      <c r="F530" s="107">
        <v>5110.91</v>
      </c>
      <c r="G530" s="207"/>
      <c r="H530" s="104">
        <v>90</v>
      </c>
      <c r="I530" s="34">
        <f>F530-G530+H530</f>
        <v>5200.91</v>
      </c>
    </row>
    <row r="531" spans="1:9" ht="21" customHeight="1" x14ac:dyDescent="0.2">
      <c r="A531" s="11"/>
      <c r="D531" s="47"/>
      <c r="E531" s="129"/>
      <c r="F531" s="47"/>
      <c r="G531" s="47"/>
      <c r="H531" s="208" t="s">
        <v>18</v>
      </c>
      <c r="I531" s="37" t="s">
        <v>18</v>
      </c>
    </row>
    <row r="532" spans="1:9" s="69" customFormat="1" ht="24.95" customHeight="1" x14ac:dyDescent="0.2">
      <c r="A532" s="26"/>
      <c r="B532" s="136" t="s">
        <v>19</v>
      </c>
      <c r="C532" s="40"/>
      <c r="E532" s="85"/>
      <c r="F532" s="44">
        <f>SUM(F529:F530)</f>
        <v>16620.480800000001</v>
      </c>
      <c r="G532" s="44">
        <f>SUM(G529:G530)</f>
        <v>505.65060000000011</v>
      </c>
      <c r="H532" s="43">
        <f t="shared" ref="H532:I532" si="34">SUM(H529:H531)</f>
        <v>90</v>
      </c>
      <c r="I532" s="43">
        <f t="shared" si="34"/>
        <v>16204.8302</v>
      </c>
    </row>
    <row r="533" spans="1:9" ht="15" customHeight="1" x14ac:dyDescent="0.2">
      <c r="A533" s="11"/>
      <c r="B533" s="19"/>
      <c r="C533" s="35"/>
      <c r="E533" s="129"/>
      <c r="F533" s="45"/>
      <c r="G533" s="45"/>
      <c r="H533" s="45"/>
      <c r="I533" s="45"/>
    </row>
    <row r="534" spans="1:9" ht="15" customHeight="1" x14ac:dyDescent="0.2">
      <c r="A534" s="11"/>
      <c r="B534" s="19"/>
      <c r="C534" s="35"/>
      <c r="E534" s="129"/>
      <c r="F534" s="45"/>
      <c r="G534" s="45"/>
      <c r="H534" s="45"/>
      <c r="I534" s="45"/>
    </row>
    <row r="535" spans="1:9" ht="15" customHeight="1" x14ac:dyDescent="0.2">
      <c r="A535" s="11"/>
      <c r="B535" s="19"/>
      <c r="C535" s="35"/>
      <c r="E535" s="129"/>
      <c r="F535" s="45"/>
      <c r="G535" s="45"/>
      <c r="H535" s="45"/>
      <c r="I535" s="45"/>
    </row>
    <row r="536" spans="1:9" ht="15" customHeight="1" x14ac:dyDescent="0.2">
      <c r="A536" s="11"/>
      <c r="B536" s="19"/>
      <c r="C536" s="35"/>
      <c r="E536" s="129"/>
      <c r="F536" s="45"/>
      <c r="G536" s="45"/>
      <c r="H536" s="45"/>
      <c r="I536" s="45"/>
    </row>
    <row r="537" spans="1:9" ht="15" customHeight="1" x14ac:dyDescent="0.2">
      <c r="A537" s="11"/>
      <c r="B537" s="19"/>
      <c r="C537" s="35"/>
      <c r="E537" s="129"/>
      <c r="F537" s="45"/>
      <c r="G537" s="45"/>
      <c r="H537" s="45"/>
      <c r="I537" s="45"/>
    </row>
    <row r="538" spans="1:9" ht="15" customHeight="1" x14ac:dyDescent="0.2">
      <c r="A538" s="11"/>
      <c r="B538" s="19"/>
      <c r="C538" s="35"/>
      <c r="E538" s="129"/>
      <c r="F538" s="45"/>
      <c r="G538" s="45"/>
      <c r="H538" s="45"/>
      <c r="I538" s="45"/>
    </row>
    <row r="539" spans="1:9" ht="15" customHeight="1" x14ac:dyDescent="0.2">
      <c r="A539" s="11"/>
      <c r="B539" s="19"/>
      <c r="C539" s="35"/>
      <c r="E539" s="129"/>
      <c r="F539" s="45"/>
      <c r="G539" s="45"/>
      <c r="H539" s="45"/>
      <c r="I539" s="45"/>
    </row>
    <row r="540" spans="1:9" ht="15" customHeight="1" x14ac:dyDescent="0.2">
      <c r="A540" s="11"/>
      <c r="B540" s="19"/>
      <c r="C540" s="35"/>
      <c r="E540" s="129"/>
      <c r="F540" s="45"/>
      <c r="G540" s="45"/>
      <c r="H540" s="45"/>
      <c r="I540" s="45"/>
    </row>
    <row r="541" spans="1:9" ht="15" customHeight="1" x14ac:dyDescent="0.2">
      <c r="A541" s="11"/>
      <c r="B541" s="19"/>
      <c r="C541" s="35"/>
      <c r="E541" s="129"/>
      <c r="F541" s="45"/>
      <c r="G541" s="45"/>
      <c r="H541" s="45"/>
      <c r="I541" s="45"/>
    </row>
    <row r="542" spans="1:9" ht="15" customHeight="1" x14ac:dyDescent="0.2">
      <c r="A542" s="11"/>
      <c r="B542" s="19"/>
      <c r="C542" s="35"/>
      <c r="E542" s="129"/>
      <c r="F542" s="45"/>
      <c r="G542" s="45"/>
      <c r="H542" s="45"/>
      <c r="I542" s="45"/>
    </row>
    <row r="543" spans="1:9" ht="15" customHeight="1" x14ac:dyDescent="0.2">
      <c r="A543" s="11"/>
      <c r="B543" s="19"/>
      <c r="C543" s="35"/>
      <c r="E543" s="129"/>
      <c r="F543" s="45"/>
      <c r="G543" s="45"/>
      <c r="H543" s="45"/>
      <c r="I543" s="45"/>
    </row>
    <row r="544" spans="1:9" ht="15" customHeight="1" x14ac:dyDescent="0.2">
      <c r="A544" s="11"/>
      <c r="B544" s="19"/>
      <c r="C544" s="35"/>
      <c r="E544" s="129"/>
      <c r="F544" s="45"/>
      <c r="G544" s="45"/>
      <c r="H544" s="45"/>
      <c r="I544" s="45"/>
    </row>
    <row r="545" spans="1:10" ht="15" customHeight="1" x14ac:dyDescent="0.2">
      <c r="A545" s="11"/>
      <c r="B545" s="19"/>
      <c r="C545" s="35"/>
      <c r="E545" s="129"/>
      <c r="F545" s="45"/>
      <c r="G545" s="45"/>
      <c r="H545" s="45"/>
      <c r="I545" s="45"/>
    </row>
    <row r="546" spans="1:10" ht="15" customHeight="1" x14ac:dyDescent="0.25">
      <c r="A546" s="1"/>
      <c r="B546" s="2"/>
      <c r="C546" s="305" t="s">
        <v>672</v>
      </c>
      <c r="D546" s="305"/>
      <c r="E546" s="305"/>
      <c r="F546" s="305"/>
      <c r="G546" s="305"/>
      <c r="H546" s="305"/>
      <c r="I546" s="305"/>
    </row>
    <row r="547" spans="1:10" ht="15" customHeight="1" x14ac:dyDescent="0.25">
      <c r="A547" s="1"/>
      <c r="B547" s="2"/>
      <c r="C547" s="305"/>
      <c r="D547" s="305"/>
      <c r="E547" s="305"/>
      <c r="F547" s="305"/>
      <c r="G547" s="305"/>
      <c r="H547" s="305"/>
      <c r="I547" s="305"/>
    </row>
    <row r="548" spans="1:10" ht="18" customHeight="1" x14ac:dyDescent="0.2">
      <c r="C548" s="306" t="s">
        <v>1</v>
      </c>
      <c r="D548" s="306"/>
      <c r="E548" s="306"/>
      <c r="F548" s="306"/>
      <c r="G548" s="306"/>
      <c r="H548" s="306"/>
      <c r="I548" s="306"/>
    </row>
    <row r="549" spans="1:10" ht="20.100000000000001" customHeight="1" x14ac:dyDescent="0.2">
      <c r="C549" s="304" t="s">
        <v>674</v>
      </c>
      <c r="D549" s="304"/>
      <c r="E549" s="304"/>
      <c r="F549" s="304"/>
      <c r="G549" s="304"/>
      <c r="H549" s="304"/>
      <c r="I549" s="304"/>
    </row>
    <row r="550" spans="1:10" ht="15" customHeight="1" x14ac:dyDescent="0.2">
      <c r="A550" s="11"/>
      <c r="B550" s="19"/>
      <c r="C550" s="35"/>
      <c r="E550" s="129"/>
      <c r="F550" s="45"/>
      <c r="G550" s="45"/>
      <c r="H550" s="45"/>
      <c r="I550" s="45"/>
    </row>
    <row r="551" spans="1:10" ht="24.95" customHeight="1" x14ac:dyDescent="0.25">
      <c r="A551" s="11"/>
      <c r="B551" s="146" t="s">
        <v>438</v>
      </c>
      <c r="C551" s="10"/>
      <c r="E551" s="49"/>
      <c r="F551" s="11"/>
      <c r="G551" s="11"/>
      <c r="H551" s="197"/>
      <c r="I551" s="12"/>
    </row>
    <row r="552" spans="1:10" ht="11.25" customHeight="1" x14ac:dyDescent="0.25">
      <c r="A552" s="11"/>
      <c r="B552" s="49"/>
      <c r="C552" s="49"/>
      <c r="E552" s="49"/>
      <c r="F552" s="11"/>
      <c r="G552" s="11"/>
      <c r="H552" s="197"/>
      <c r="I552" s="12"/>
    </row>
    <row r="553" spans="1:10" ht="38.1" customHeight="1" x14ac:dyDescent="0.2">
      <c r="B553" s="14" t="s">
        <v>0</v>
      </c>
      <c r="C553" s="15" t="s">
        <v>3</v>
      </c>
      <c r="D553" s="16" t="s">
        <v>4</v>
      </c>
      <c r="E553" s="17" t="s">
        <v>5</v>
      </c>
      <c r="F553" s="16" t="s">
        <v>6</v>
      </c>
      <c r="G553" s="16" t="s">
        <v>7</v>
      </c>
      <c r="H553" s="18" t="s">
        <v>8</v>
      </c>
      <c r="I553" s="267" t="s">
        <v>9</v>
      </c>
    </row>
    <row r="554" spans="1:10" s="69" customFormat="1" ht="38.1" customHeight="1" x14ac:dyDescent="0.2">
      <c r="A554" s="26"/>
      <c r="B554" s="65" t="s">
        <v>10</v>
      </c>
      <c r="C554" s="52" t="s">
        <v>439</v>
      </c>
      <c r="D554" s="57" t="s">
        <v>440</v>
      </c>
      <c r="E554" s="277" t="s">
        <v>441</v>
      </c>
      <c r="F554" s="107">
        <v>4013.1000000000004</v>
      </c>
      <c r="G554" s="82"/>
      <c r="H554" s="104"/>
      <c r="I554" s="34">
        <f>F554-G554+H554</f>
        <v>4013.1000000000004</v>
      </c>
    </row>
    <row r="555" spans="1:10" s="69" customFormat="1" ht="38.1" customHeight="1" x14ac:dyDescent="0.2">
      <c r="A555" s="26"/>
      <c r="B555" s="65" t="s">
        <v>14</v>
      </c>
      <c r="C555" s="209" t="s">
        <v>442</v>
      </c>
      <c r="D555" s="172" t="s">
        <v>443</v>
      </c>
      <c r="E555" s="277" t="s">
        <v>250</v>
      </c>
      <c r="F555" s="107">
        <v>3374.4768749999998</v>
      </c>
      <c r="G555" s="82"/>
      <c r="H555" s="127">
        <v>155</v>
      </c>
      <c r="I555" s="34">
        <f>F555-G555+H555</f>
        <v>3529.4768749999998</v>
      </c>
      <c r="J555" s="96"/>
    </row>
    <row r="556" spans="1:10" s="41" customFormat="1" ht="11.25" customHeight="1" x14ac:dyDescent="0.2">
      <c r="A556" s="85"/>
      <c r="E556" s="210"/>
      <c r="F556" s="85"/>
      <c r="G556" s="85"/>
      <c r="H556" s="213" t="s">
        <v>18</v>
      </c>
      <c r="I556" s="211" t="s">
        <v>18</v>
      </c>
    </row>
    <row r="557" spans="1:10" s="69" customFormat="1" ht="24.95" customHeight="1" x14ac:dyDescent="0.2">
      <c r="A557" s="26"/>
      <c r="B557" s="40" t="s">
        <v>19</v>
      </c>
      <c r="C557" s="40"/>
      <c r="E557" s="85"/>
      <c r="F557" s="43">
        <f>SUM(F554:F555)</f>
        <v>7387.5768750000007</v>
      </c>
      <c r="G557" s="43">
        <f>SUM(G554:G555)</f>
        <v>0</v>
      </c>
      <c r="H557" s="43">
        <f>SUM(H555:H556)</f>
        <v>155</v>
      </c>
      <c r="I557" s="43">
        <f>SUM(I554:I556)</f>
        <v>7542.5768750000007</v>
      </c>
    </row>
    <row r="558" spans="1:10" s="69" customFormat="1" ht="24.95" customHeight="1" x14ac:dyDescent="0.2">
      <c r="A558" s="26"/>
      <c r="B558" s="40"/>
      <c r="C558" s="40"/>
      <c r="E558" s="85"/>
      <c r="F558" s="43"/>
      <c r="G558" s="43"/>
      <c r="H558" s="43"/>
      <c r="I558" s="43"/>
    </row>
    <row r="559" spans="1:10" s="69" customFormat="1" ht="24.95" customHeight="1" x14ac:dyDescent="0.2">
      <c r="A559" s="26"/>
      <c r="B559" s="40"/>
      <c r="C559" s="40"/>
      <c r="E559" s="85"/>
      <c r="F559" s="43"/>
      <c r="G559" s="43"/>
      <c r="H559" s="43"/>
      <c r="I559" s="43"/>
    </row>
    <row r="560" spans="1:10" s="69" customFormat="1" ht="24.95" customHeight="1" x14ac:dyDescent="0.2">
      <c r="A560" s="26"/>
      <c r="B560" s="40"/>
      <c r="C560" s="40"/>
      <c r="E560" s="85"/>
      <c r="F560" s="43"/>
      <c r="G560" s="43"/>
      <c r="H560" s="43"/>
      <c r="I560" s="43"/>
    </row>
    <row r="561" spans="1:10" s="69" customFormat="1" ht="24.95" customHeight="1" x14ac:dyDescent="0.2">
      <c r="A561" s="26"/>
      <c r="B561" s="40"/>
      <c r="C561" s="40"/>
      <c r="E561" s="85"/>
      <c r="F561" s="43"/>
      <c r="G561" s="43"/>
      <c r="H561" s="43"/>
      <c r="I561" s="43"/>
    </row>
    <row r="562" spans="1:10" s="69" customFormat="1" ht="24.95" customHeight="1" x14ac:dyDescent="0.2">
      <c r="A562" s="26"/>
      <c r="B562" s="40"/>
      <c r="C562" s="40"/>
      <c r="E562" s="85"/>
      <c r="F562" s="43"/>
      <c r="G562" s="43"/>
      <c r="H562" s="43"/>
      <c r="I562" s="43"/>
    </row>
    <row r="563" spans="1:10" s="69" customFormat="1" ht="24.95" customHeight="1" x14ac:dyDescent="0.2">
      <c r="A563" s="26"/>
      <c r="B563" s="40"/>
      <c r="C563" s="40"/>
      <c r="E563" s="85"/>
      <c r="F563" s="43"/>
      <c r="G563" s="43"/>
      <c r="H563" s="43"/>
      <c r="I563" s="43"/>
    </row>
    <row r="564" spans="1:10" s="69" customFormat="1" ht="24.95" customHeight="1" x14ac:dyDescent="0.2">
      <c r="A564" s="26"/>
      <c r="B564" s="40"/>
      <c r="C564" s="40"/>
      <c r="E564" s="85"/>
      <c r="F564" s="43"/>
      <c r="G564" s="43"/>
      <c r="H564" s="43"/>
      <c r="I564" s="43"/>
    </row>
    <row r="565" spans="1:10" s="69" customFormat="1" ht="24.95" customHeight="1" x14ac:dyDescent="0.2">
      <c r="A565" s="26"/>
      <c r="B565" s="40"/>
      <c r="C565" s="40"/>
      <c r="E565" s="85"/>
      <c r="F565" s="43"/>
      <c r="G565" s="43"/>
      <c r="H565" s="43"/>
      <c r="I565" s="43"/>
    </row>
    <row r="566" spans="1:10" s="69" customFormat="1" ht="24.95" customHeight="1" x14ac:dyDescent="0.2">
      <c r="A566" s="26"/>
      <c r="B566" s="40"/>
      <c r="C566" s="40"/>
      <c r="E566" s="85"/>
      <c r="F566" s="43"/>
      <c r="G566" s="43"/>
      <c r="H566" s="43"/>
      <c r="I566" s="43"/>
    </row>
    <row r="567" spans="1:10" ht="15" customHeight="1" x14ac:dyDescent="0.25">
      <c r="A567" s="1"/>
      <c r="B567" s="2"/>
      <c r="C567" s="305" t="s">
        <v>672</v>
      </c>
      <c r="D567" s="305"/>
      <c r="E567" s="305"/>
      <c r="F567" s="305"/>
      <c r="G567" s="305"/>
      <c r="H567" s="305"/>
      <c r="I567" s="305"/>
    </row>
    <row r="568" spans="1:10" ht="15" customHeight="1" x14ac:dyDescent="0.25">
      <c r="A568" s="1"/>
      <c r="B568" s="2"/>
      <c r="C568" s="305"/>
      <c r="D568" s="305"/>
      <c r="E568" s="305"/>
      <c r="F568" s="305"/>
      <c r="G568" s="305"/>
      <c r="H568" s="305"/>
      <c r="I568" s="305"/>
    </row>
    <row r="569" spans="1:10" ht="18" customHeight="1" x14ac:dyDescent="0.2">
      <c r="C569" s="306" t="s">
        <v>1</v>
      </c>
      <c r="D569" s="306"/>
      <c r="E569" s="306"/>
      <c r="F569" s="306"/>
      <c r="G569" s="306"/>
      <c r="H569" s="306"/>
      <c r="I569" s="306"/>
    </row>
    <row r="570" spans="1:10" ht="20.100000000000001" customHeight="1" x14ac:dyDescent="0.2">
      <c r="C570" s="304" t="s">
        <v>674</v>
      </c>
      <c r="D570" s="304"/>
      <c r="E570" s="304"/>
      <c r="F570" s="304"/>
      <c r="G570" s="304"/>
      <c r="H570" s="304"/>
      <c r="I570" s="304"/>
    </row>
    <row r="571" spans="1:10" ht="12" customHeight="1" x14ac:dyDescent="0.2">
      <c r="A571" s="11"/>
      <c r="B571" s="19"/>
      <c r="C571" s="35"/>
      <c r="E571" s="129"/>
      <c r="F571" s="11"/>
      <c r="G571" s="11"/>
      <c r="H571" s="198"/>
      <c r="I571" s="45"/>
    </row>
    <row r="572" spans="1:10" ht="24.95" customHeight="1" x14ac:dyDescent="0.25">
      <c r="A572" s="11"/>
      <c r="B572" s="10" t="s">
        <v>444</v>
      </c>
      <c r="C572" s="10"/>
      <c r="D572" s="111"/>
      <c r="E572" s="11"/>
      <c r="F572" s="11"/>
      <c r="G572" s="11"/>
      <c r="H572" s="197"/>
      <c r="I572" s="12"/>
      <c r="J572" s="6"/>
    </row>
    <row r="573" spans="1:10" ht="38.1" customHeight="1" x14ac:dyDescent="0.2">
      <c r="B573" s="14" t="s">
        <v>0</v>
      </c>
      <c r="C573" s="15" t="s">
        <v>3</v>
      </c>
      <c r="D573" s="16" t="s">
        <v>4</v>
      </c>
      <c r="E573" s="17" t="s">
        <v>5</v>
      </c>
      <c r="F573" s="16" t="s">
        <v>6</v>
      </c>
      <c r="G573" s="16" t="s">
        <v>7</v>
      </c>
      <c r="H573" s="18" t="s">
        <v>8</v>
      </c>
      <c r="I573" s="267" t="s">
        <v>9</v>
      </c>
    </row>
    <row r="574" spans="1:10" s="91" customFormat="1" ht="38.1" customHeight="1" x14ac:dyDescent="0.2">
      <c r="A574" s="95"/>
      <c r="B574" s="65" t="s">
        <v>10</v>
      </c>
      <c r="C574" s="290" t="s">
        <v>445</v>
      </c>
      <c r="D574" s="214" t="s">
        <v>446</v>
      </c>
      <c r="E574" s="285" t="s">
        <v>447</v>
      </c>
      <c r="F574" s="215">
        <v>2751.84</v>
      </c>
      <c r="G574" s="215"/>
      <c r="H574" s="216"/>
      <c r="I574" s="23">
        <f>F574-G574+H574</f>
        <v>2751.84</v>
      </c>
    </row>
    <row r="575" spans="1:10" s="91" customFormat="1" ht="38.1" customHeight="1" x14ac:dyDescent="0.2">
      <c r="A575" s="95"/>
      <c r="B575" s="65" t="s">
        <v>14</v>
      </c>
      <c r="C575" s="291" t="s">
        <v>448</v>
      </c>
      <c r="D575" s="57" t="s">
        <v>449</v>
      </c>
      <c r="E575" s="171" t="s">
        <v>444</v>
      </c>
      <c r="F575" s="107">
        <v>6650</v>
      </c>
      <c r="G575" s="107">
        <v>200.66</v>
      </c>
      <c r="H575" s="127"/>
      <c r="I575" s="34">
        <f>F575-G575+H575</f>
        <v>6449.34</v>
      </c>
    </row>
    <row r="576" spans="1:10" s="41" customFormat="1" ht="11.25" customHeight="1" x14ac:dyDescent="0.2">
      <c r="A576" s="85"/>
      <c r="E576" s="95"/>
      <c r="F576" s="85"/>
      <c r="G576" s="85"/>
      <c r="H576" s="186" t="s">
        <v>18</v>
      </c>
      <c r="I576" s="93" t="s">
        <v>18</v>
      </c>
    </row>
    <row r="577" spans="1:9" s="69" customFormat="1" ht="24.95" customHeight="1" x14ac:dyDescent="0.2">
      <c r="A577" s="26"/>
      <c r="B577" s="40" t="s">
        <v>19</v>
      </c>
      <c r="C577" s="40"/>
      <c r="E577" s="85"/>
      <c r="F577" s="43">
        <f>SUM(F574:F575)</f>
        <v>9401.84</v>
      </c>
      <c r="G577" s="43">
        <f>SUM(G574:G575)</f>
        <v>200.66</v>
      </c>
      <c r="H577" s="43">
        <f>SUM(H574:H576)</f>
        <v>0</v>
      </c>
      <c r="I577" s="43">
        <f>SUM(I574:I576)</f>
        <v>9201.18</v>
      </c>
    </row>
    <row r="578" spans="1:9" s="47" customFormat="1" ht="11.25" customHeight="1" x14ac:dyDescent="0.2">
      <c r="A578" s="35"/>
      <c r="B578" s="19"/>
      <c r="C578" s="35"/>
      <c r="D578" s="111"/>
      <c r="E578" s="129"/>
      <c r="F578" s="45"/>
      <c r="G578" s="45"/>
      <c r="H578" s="45"/>
      <c r="I578" s="45"/>
    </row>
    <row r="579" spans="1:9" s="47" customFormat="1" ht="11.25" customHeight="1" x14ac:dyDescent="0.2">
      <c r="A579" s="35"/>
      <c r="B579" s="19"/>
      <c r="C579" s="35"/>
      <c r="D579" s="111"/>
      <c r="E579" s="129"/>
      <c r="F579" s="45"/>
      <c r="G579" s="45"/>
      <c r="H579" s="45"/>
      <c r="I579" s="45"/>
    </row>
    <row r="580" spans="1:9" s="47" customFormat="1" ht="11.25" customHeight="1" x14ac:dyDescent="0.2">
      <c r="A580" s="35"/>
      <c r="B580" s="19"/>
      <c r="C580" s="35"/>
      <c r="D580" s="111"/>
      <c r="E580" s="129"/>
      <c r="F580" s="45"/>
      <c r="G580" s="45"/>
      <c r="H580" s="45"/>
      <c r="I580" s="45"/>
    </row>
    <row r="581" spans="1:9" s="47" customFormat="1" ht="11.25" customHeight="1" x14ac:dyDescent="0.2">
      <c r="A581" s="35"/>
      <c r="B581" s="19"/>
      <c r="C581" s="35"/>
      <c r="D581" s="111"/>
      <c r="E581" s="129"/>
      <c r="F581" s="45"/>
      <c r="G581" s="45"/>
      <c r="H581" s="45"/>
      <c r="I581" s="45"/>
    </row>
    <row r="582" spans="1:9" s="47" customFormat="1" ht="11.25" customHeight="1" x14ac:dyDescent="0.2">
      <c r="A582" s="35"/>
      <c r="B582" s="19"/>
      <c r="C582" s="35"/>
      <c r="D582" s="111"/>
      <c r="E582" s="129"/>
      <c r="F582" s="45"/>
      <c r="G582" s="45"/>
      <c r="H582" s="45"/>
      <c r="I582" s="45"/>
    </row>
    <row r="583" spans="1:9" s="47" customFormat="1" ht="11.25" customHeight="1" x14ac:dyDescent="0.2">
      <c r="A583" s="35"/>
      <c r="B583" s="19"/>
      <c r="C583" s="35"/>
      <c r="D583" s="111"/>
      <c r="E583" s="129"/>
      <c r="F583" s="45"/>
      <c r="G583" s="45"/>
      <c r="H583" s="45"/>
      <c r="I583" s="45"/>
    </row>
    <row r="584" spans="1:9" s="47" customFormat="1" ht="11.25" customHeight="1" x14ac:dyDescent="0.2">
      <c r="A584" s="35"/>
      <c r="B584" s="19"/>
      <c r="C584" s="35"/>
      <c r="D584" s="111"/>
      <c r="E584" s="129"/>
      <c r="F584" s="45"/>
      <c r="G584" s="45"/>
      <c r="H584" s="45"/>
      <c r="I584" s="45"/>
    </row>
    <row r="585" spans="1:9" s="47" customFormat="1" ht="11.25" customHeight="1" x14ac:dyDescent="0.2">
      <c r="A585" s="35"/>
      <c r="B585" s="19"/>
      <c r="C585" s="35"/>
      <c r="D585" s="111"/>
      <c r="E585" s="129"/>
      <c r="F585" s="45"/>
      <c r="G585" s="45"/>
      <c r="H585" s="45"/>
      <c r="I585" s="45"/>
    </row>
    <row r="586" spans="1:9" s="47" customFormat="1" ht="11.25" customHeight="1" x14ac:dyDescent="0.2">
      <c r="A586" s="35"/>
      <c r="B586" s="19"/>
      <c r="C586" s="35"/>
      <c r="D586" s="111"/>
      <c r="E586" s="129"/>
      <c r="F586" s="45"/>
      <c r="G586" s="45"/>
      <c r="H586" s="45"/>
      <c r="I586" s="45"/>
    </row>
    <row r="587" spans="1:9" s="47" customFormat="1" ht="11.25" customHeight="1" x14ac:dyDescent="0.2">
      <c r="A587" s="35"/>
      <c r="B587" s="19"/>
      <c r="C587" s="35"/>
      <c r="D587" s="111"/>
      <c r="E587" s="129"/>
      <c r="F587" s="45"/>
      <c r="G587" s="45"/>
      <c r="H587" s="45"/>
      <c r="I587" s="45"/>
    </row>
    <row r="588" spans="1:9" s="47" customFormat="1" ht="11.25" customHeight="1" x14ac:dyDescent="0.2">
      <c r="A588" s="35"/>
      <c r="B588" s="19"/>
      <c r="C588" s="35"/>
      <c r="D588" s="111"/>
      <c r="E588" s="129"/>
      <c r="F588" s="45"/>
      <c r="G588" s="45"/>
      <c r="H588" s="45"/>
      <c r="I588" s="45"/>
    </row>
    <row r="589" spans="1:9" s="47" customFormat="1" ht="11.25" customHeight="1" x14ac:dyDescent="0.2">
      <c r="A589" s="35"/>
      <c r="B589" s="19"/>
      <c r="C589" s="35"/>
      <c r="D589" s="111"/>
      <c r="E589" s="129"/>
      <c r="F589" s="45"/>
      <c r="G589" s="45"/>
      <c r="H589" s="45"/>
      <c r="I589" s="45"/>
    </row>
    <row r="590" spans="1:9" s="47" customFormat="1" ht="11.25" customHeight="1" x14ac:dyDescent="0.2">
      <c r="A590" s="35"/>
      <c r="B590" s="19"/>
      <c r="C590" s="35"/>
      <c r="D590" s="111"/>
      <c r="E590" s="129"/>
      <c r="F590" s="45"/>
      <c r="G590" s="45"/>
      <c r="H590" s="45"/>
      <c r="I590" s="45"/>
    </row>
    <row r="591" spans="1:9" s="47" customFormat="1" ht="11.25" customHeight="1" x14ac:dyDescent="0.2">
      <c r="A591" s="35"/>
      <c r="B591" s="19"/>
      <c r="C591" s="35"/>
      <c r="D591" s="111"/>
      <c r="E591" s="129"/>
      <c r="F591" s="45"/>
      <c r="G591" s="45"/>
      <c r="H591" s="45"/>
      <c r="I591" s="45"/>
    </row>
    <row r="592" spans="1:9" s="47" customFormat="1" ht="11.25" customHeight="1" x14ac:dyDescent="0.2">
      <c r="A592" s="35"/>
      <c r="B592" s="19"/>
      <c r="C592" s="35"/>
      <c r="D592" s="111"/>
      <c r="E592" s="129"/>
      <c r="F592" s="45"/>
      <c r="G592" s="45"/>
      <c r="H592" s="45"/>
      <c r="I592" s="45"/>
    </row>
    <row r="593" spans="1:10" s="47" customFormat="1" ht="11.25" customHeight="1" x14ac:dyDescent="0.2">
      <c r="A593" s="35"/>
      <c r="B593" s="19"/>
      <c r="C593" s="35"/>
      <c r="D593" s="111"/>
      <c r="E593" s="129"/>
      <c r="F593" s="45"/>
      <c r="G593" s="45"/>
      <c r="H593" s="45"/>
      <c r="I593" s="45"/>
    </row>
    <row r="594" spans="1:10" s="47" customFormat="1" ht="11.25" customHeight="1" x14ac:dyDescent="0.2">
      <c r="A594" s="35"/>
      <c r="B594" s="19"/>
      <c r="C594" s="35"/>
      <c r="D594" s="111"/>
      <c r="E594" s="129"/>
      <c r="F594" s="45"/>
      <c r="G594" s="45"/>
      <c r="H594" s="45"/>
      <c r="I594" s="45"/>
    </row>
    <row r="595" spans="1:10" s="47" customFormat="1" ht="11.25" customHeight="1" x14ac:dyDescent="0.2">
      <c r="A595" s="35"/>
      <c r="B595" s="19"/>
      <c r="C595" s="35"/>
      <c r="D595" s="111"/>
      <c r="E595" s="129"/>
      <c r="F595" s="45"/>
      <c r="G595" s="45"/>
      <c r="H595" s="45"/>
      <c r="I595" s="45"/>
    </row>
    <row r="596" spans="1:10" ht="15" customHeight="1" x14ac:dyDescent="0.25">
      <c r="A596" s="1"/>
      <c r="B596" s="2"/>
      <c r="C596" s="305" t="s">
        <v>672</v>
      </c>
      <c r="D596" s="305"/>
      <c r="E596" s="305"/>
      <c r="F596" s="305"/>
      <c r="G596" s="305"/>
      <c r="H596" s="305"/>
      <c r="I596" s="305"/>
    </row>
    <row r="597" spans="1:10" ht="15" customHeight="1" x14ac:dyDescent="0.25">
      <c r="A597" s="1"/>
      <c r="B597" s="2"/>
      <c r="C597" s="305"/>
      <c r="D597" s="305"/>
      <c r="E597" s="305"/>
      <c r="F597" s="305"/>
      <c r="G597" s="305"/>
      <c r="H597" s="305"/>
      <c r="I597" s="305"/>
    </row>
    <row r="598" spans="1:10" ht="18" customHeight="1" x14ac:dyDescent="0.2">
      <c r="C598" s="306" t="s">
        <v>1</v>
      </c>
      <c r="D598" s="306"/>
      <c r="E598" s="306"/>
      <c r="F598" s="306"/>
      <c r="G598" s="306"/>
      <c r="H598" s="306"/>
      <c r="I598" s="306"/>
    </row>
    <row r="599" spans="1:10" ht="20.100000000000001" customHeight="1" x14ac:dyDescent="0.2">
      <c r="C599" s="304" t="s">
        <v>674</v>
      </c>
      <c r="D599" s="304"/>
      <c r="E599" s="304"/>
      <c r="F599" s="304"/>
      <c r="G599" s="304"/>
      <c r="H599" s="304"/>
      <c r="I599" s="304"/>
    </row>
    <row r="600" spans="1:10" ht="24.95" customHeight="1" x14ac:dyDescent="0.25">
      <c r="A600" s="11"/>
      <c r="B600" s="10" t="s">
        <v>450</v>
      </c>
      <c r="C600" s="10"/>
      <c r="E600" s="49"/>
      <c r="F600" s="11"/>
      <c r="G600" s="11"/>
      <c r="H600" s="197"/>
      <c r="I600" s="12"/>
    </row>
    <row r="601" spans="1:10" ht="11.25" customHeight="1" x14ac:dyDescent="0.25">
      <c r="A601" s="11"/>
      <c r="B601" s="49"/>
      <c r="C601" s="49"/>
      <c r="E601" s="49"/>
      <c r="F601" s="11"/>
      <c r="G601" s="11"/>
      <c r="H601" s="197"/>
      <c r="I601" s="12"/>
    </row>
    <row r="602" spans="1:10" ht="38.1" customHeight="1" x14ac:dyDescent="0.2">
      <c r="B602" s="14" t="s">
        <v>0</v>
      </c>
      <c r="C602" s="15" t="s">
        <v>3</v>
      </c>
      <c r="D602" s="16" t="s">
        <v>4</v>
      </c>
      <c r="E602" s="17" t="s">
        <v>5</v>
      </c>
      <c r="F602" s="16" t="s">
        <v>6</v>
      </c>
      <c r="G602" s="16" t="s">
        <v>7</v>
      </c>
      <c r="H602" s="18" t="s">
        <v>8</v>
      </c>
      <c r="I602" s="267" t="s">
        <v>9</v>
      </c>
    </row>
    <row r="603" spans="1:10" s="69" customFormat="1" ht="38.1" customHeight="1" x14ac:dyDescent="0.2">
      <c r="A603" s="26"/>
      <c r="B603" s="217">
        <v>1</v>
      </c>
      <c r="C603" s="20" t="s">
        <v>451</v>
      </c>
      <c r="D603" s="66" t="s">
        <v>452</v>
      </c>
      <c r="E603" s="98" t="s">
        <v>47</v>
      </c>
      <c r="F603" s="159">
        <v>11509.570800000001</v>
      </c>
      <c r="G603" s="159">
        <v>505.65060000000011</v>
      </c>
      <c r="H603" s="67"/>
      <c r="I603" s="23">
        <f>F603-G603+H603</f>
        <v>11003.9202</v>
      </c>
    </row>
    <row r="604" spans="1:10" s="69" customFormat="1" ht="38.1" customHeight="1" x14ac:dyDescent="0.2">
      <c r="A604" s="26"/>
      <c r="B604" s="65" t="s">
        <v>14</v>
      </c>
      <c r="C604" s="70" t="s">
        <v>453</v>
      </c>
      <c r="D604" s="71" t="s">
        <v>454</v>
      </c>
      <c r="E604" s="271" t="s">
        <v>50</v>
      </c>
      <c r="F604" s="218">
        <v>4420.1400000000003</v>
      </c>
      <c r="G604" s="219"/>
      <c r="H604" s="74">
        <v>90</v>
      </c>
      <c r="I604" s="34">
        <f t="shared" ref="I604:I606" si="35">F604-G604+H604</f>
        <v>4510.1400000000003</v>
      </c>
    </row>
    <row r="605" spans="1:10" s="134" customFormat="1" ht="38.1" customHeight="1" x14ac:dyDescent="0.2">
      <c r="A605" s="26"/>
      <c r="B605" s="121">
        <v>3</v>
      </c>
      <c r="C605" s="70" t="s">
        <v>455</v>
      </c>
      <c r="D605" s="71" t="s">
        <v>456</v>
      </c>
      <c r="E605" s="271" t="s">
        <v>50</v>
      </c>
      <c r="F605" s="110">
        <v>5000</v>
      </c>
      <c r="G605" s="110"/>
      <c r="H605" s="74"/>
      <c r="I605" s="34">
        <f t="shared" si="35"/>
        <v>5000</v>
      </c>
    </row>
    <row r="606" spans="1:10" s="134" customFormat="1" ht="38.1" customHeight="1" x14ac:dyDescent="0.2">
      <c r="A606" s="26"/>
      <c r="B606" s="65" t="s">
        <v>27</v>
      </c>
      <c r="C606" s="70" t="s">
        <v>457</v>
      </c>
      <c r="D606" s="71" t="s">
        <v>458</v>
      </c>
      <c r="E606" s="271" t="s">
        <v>50</v>
      </c>
      <c r="F606" s="110">
        <v>3900</v>
      </c>
      <c r="G606" s="110"/>
      <c r="H606" s="74"/>
      <c r="I606" s="34">
        <f t="shared" si="35"/>
        <v>3900</v>
      </c>
    </row>
    <row r="607" spans="1:10" s="41" customFormat="1" ht="11.25" customHeight="1" x14ac:dyDescent="0.2">
      <c r="A607" s="85"/>
      <c r="D607" s="164"/>
      <c r="E607" s="210"/>
      <c r="F607" s="85"/>
      <c r="G607" s="85"/>
      <c r="H607" s="213" t="s">
        <v>18</v>
      </c>
      <c r="I607" s="211" t="s">
        <v>18</v>
      </c>
      <c r="J607" s="130"/>
    </row>
    <row r="608" spans="1:10" s="69" customFormat="1" ht="24.95" customHeight="1" x14ac:dyDescent="0.2">
      <c r="A608" s="26"/>
      <c r="B608" s="136" t="s">
        <v>19</v>
      </c>
      <c r="C608" s="40"/>
      <c r="D608" s="164"/>
      <c r="E608" s="85"/>
      <c r="F608" s="43">
        <f>SUM(F603:F606)</f>
        <v>24829.710800000001</v>
      </c>
      <c r="G608" s="43">
        <f>SUM(G603:G606)</f>
        <v>505.65060000000011</v>
      </c>
      <c r="H608" s="43">
        <f>SUM(H604:H607)</f>
        <v>90</v>
      </c>
      <c r="I608" s="43">
        <f>SUM(I603:I607)</f>
        <v>24414.0602</v>
      </c>
      <c r="J608" s="130"/>
    </row>
    <row r="609" spans="1:10" s="69" customFormat="1" ht="24.95" customHeight="1" x14ac:dyDescent="0.2">
      <c r="A609" s="26"/>
      <c r="B609" s="40"/>
      <c r="C609" s="40"/>
      <c r="D609" s="164"/>
      <c r="E609" s="85"/>
      <c r="F609" s="43"/>
      <c r="G609" s="43"/>
      <c r="H609" s="43"/>
      <c r="I609" s="43"/>
      <c r="J609" s="130"/>
    </row>
    <row r="610" spans="1:10" s="69" customFormat="1" ht="24.95" customHeight="1" x14ac:dyDescent="0.2">
      <c r="A610" s="26"/>
      <c r="B610" s="40"/>
      <c r="C610" s="40"/>
      <c r="D610" s="164"/>
      <c r="E610" s="85"/>
      <c r="F610" s="43"/>
      <c r="G610" s="43"/>
      <c r="H610" s="43"/>
      <c r="I610" s="43"/>
      <c r="J610" s="130"/>
    </row>
    <row r="611" spans="1:10" s="69" customFormat="1" ht="24.95" customHeight="1" x14ac:dyDescent="0.2">
      <c r="A611" s="26"/>
      <c r="B611" s="40"/>
      <c r="C611" s="40"/>
      <c r="D611" s="164"/>
      <c r="E611" s="85"/>
      <c r="F611" s="43"/>
      <c r="G611" s="43"/>
      <c r="H611" s="43"/>
      <c r="I611" s="43"/>
      <c r="J611" s="130"/>
    </row>
    <row r="612" spans="1:10" s="69" customFormat="1" ht="24.95" customHeight="1" x14ac:dyDescent="0.2">
      <c r="A612" s="26"/>
      <c r="B612" s="40"/>
      <c r="C612" s="40"/>
      <c r="D612" s="164"/>
      <c r="E612" s="85"/>
      <c r="F612" s="43"/>
      <c r="G612" s="43"/>
      <c r="H612" s="43"/>
      <c r="I612" s="43"/>
      <c r="J612" s="130"/>
    </row>
    <row r="613" spans="1:10" s="69" customFormat="1" ht="24.95" customHeight="1" x14ac:dyDescent="0.2">
      <c r="A613" s="26"/>
      <c r="B613" s="40"/>
      <c r="C613" s="40"/>
      <c r="D613" s="164"/>
      <c r="E613" s="85"/>
      <c r="F613" s="43"/>
      <c r="G613" s="43"/>
      <c r="H613" s="43"/>
      <c r="I613" s="43"/>
      <c r="J613" s="130"/>
    </row>
    <row r="614" spans="1:10" s="69" customFormat="1" ht="24.95" customHeight="1" x14ac:dyDescent="0.2">
      <c r="A614" s="26"/>
      <c r="B614" s="40"/>
      <c r="C614" s="40"/>
      <c r="D614" s="164"/>
      <c r="E614" s="85"/>
      <c r="F614" s="43"/>
      <c r="G614" s="43"/>
      <c r="H614" s="43"/>
      <c r="I614" s="43"/>
      <c r="J614" s="130"/>
    </row>
    <row r="615" spans="1:10" s="69" customFormat="1" ht="24.95" customHeight="1" x14ac:dyDescent="0.2">
      <c r="A615" s="26"/>
      <c r="B615" s="40"/>
      <c r="C615" s="40"/>
      <c r="D615" s="164"/>
      <c r="E615" s="85"/>
      <c r="F615" s="43"/>
      <c r="G615" s="43"/>
      <c r="H615" s="43"/>
      <c r="I615" s="43"/>
      <c r="J615" s="130"/>
    </row>
    <row r="616" spans="1:10" ht="15" customHeight="1" x14ac:dyDescent="0.25">
      <c r="A616" s="1"/>
      <c r="B616" s="2"/>
      <c r="C616" s="305" t="s">
        <v>672</v>
      </c>
      <c r="D616" s="305"/>
      <c r="E616" s="305"/>
      <c r="F616" s="305"/>
      <c r="G616" s="305"/>
      <c r="H616" s="305"/>
      <c r="I616" s="305"/>
    </row>
    <row r="617" spans="1:10" ht="15" customHeight="1" x14ac:dyDescent="0.25">
      <c r="A617" s="1"/>
      <c r="B617" s="2"/>
      <c r="C617" s="305"/>
      <c r="D617" s="305"/>
      <c r="E617" s="305"/>
      <c r="F617" s="305"/>
      <c r="G617" s="305"/>
      <c r="H617" s="305"/>
      <c r="I617" s="305"/>
    </row>
    <row r="618" spans="1:10" ht="18" customHeight="1" x14ac:dyDescent="0.2">
      <c r="C618" s="306" t="s">
        <v>1</v>
      </c>
      <c r="D618" s="306"/>
      <c r="E618" s="306"/>
      <c r="F618" s="306"/>
      <c r="G618" s="306"/>
      <c r="H618" s="306"/>
      <c r="I618" s="306"/>
    </row>
    <row r="619" spans="1:10" ht="20.100000000000001" customHeight="1" x14ac:dyDescent="0.2">
      <c r="C619" s="304" t="s">
        <v>674</v>
      </c>
      <c r="D619" s="304"/>
      <c r="E619" s="304"/>
      <c r="F619" s="304"/>
      <c r="G619" s="304"/>
      <c r="H619" s="304"/>
      <c r="I619" s="304"/>
    </row>
    <row r="620" spans="1:10" ht="24" customHeight="1" x14ac:dyDescent="0.25">
      <c r="C620" s="275"/>
      <c r="D620" s="275"/>
      <c r="E620" s="275"/>
      <c r="F620" s="275"/>
      <c r="G620" s="275"/>
      <c r="H620" s="275"/>
      <c r="I620" s="275"/>
    </row>
    <row r="621" spans="1:10" s="8" customFormat="1" ht="24.95" customHeight="1" x14ac:dyDescent="0.25">
      <c r="A621" s="11"/>
      <c r="B621" s="10" t="s">
        <v>459</v>
      </c>
      <c r="C621" s="10"/>
      <c r="E621" s="11"/>
      <c r="F621" s="11"/>
      <c r="G621" s="11"/>
      <c r="H621" s="197"/>
      <c r="I621" s="12"/>
    </row>
    <row r="622" spans="1:10" ht="38.1" customHeight="1" x14ac:dyDescent="0.2">
      <c r="B622" s="14" t="s">
        <v>0</v>
      </c>
      <c r="C622" s="15" t="s">
        <v>3</v>
      </c>
      <c r="D622" s="16" t="s">
        <v>4</v>
      </c>
      <c r="E622" s="17" t="s">
        <v>5</v>
      </c>
      <c r="F622" s="16" t="s">
        <v>6</v>
      </c>
      <c r="G622" s="16" t="s">
        <v>7</v>
      </c>
      <c r="H622" s="18" t="s">
        <v>8</v>
      </c>
      <c r="I622" s="267" t="s">
        <v>9</v>
      </c>
    </row>
    <row r="623" spans="1:10" s="134" customFormat="1" ht="38.1" customHeight="1" x14ac:dyDescent="0.2">
      <c r="A623" s="26"/>
      <c r="B623" s="217">
        <v>1</v>
      </c>
      <c r="C623" s="52" t="s">
        <v>460</v>
      </c>
      <c r="D623" s="161" t="s">
        <v>461</v>
      </c>
      <c r="E623" s="277" t="s">
        <v>462</v>
      </c>
      <c r="F623" s="107">
        <v>21572.518274999999</v>
      </c>
      <c r="G623" s="107">
        <v>1132.17</v>
      </c>
      <c r="H623" s="173"/>
      <c r="I623" s="34">
        <f t="shared" ref="I623:I626" si="36">F623-G623+H623</f>
        <v>20440.348274999997</v>
      </c>
    </row>
    <row r="624" spans="1:10" s="134" customFormat="1" ht="38.1" customHeight="1" x14ac:dyDescent="0.2">
      <c r="A624" s="26"/>
      <c r="B624" s="65" t="s">
        <v>14</v>
      </c>
      <c r="C624" s="52" t="s">
        <v>463</v>
      </c>
      <c r="D624" s="99" t="s">
        <v>464</v>
      </c>
      <c r="E624" s="279" t="s">
        <v>465</v>
      </c>
      <c r="F624" s="107">
        <v>11839.1805</v>
      </c>
      <c r="G624" s="107">
        <v>500.79</v>
      </c>
      <c r="H624" s="173"/>
      <c r="I624" s="34">
        <f t="shared" si="36"/>
        <v>11338.3905</v>
      </c>
    </row>
    <row r="625" spans="1:10" s="134" customFormat="1" ht="38.1" customHeight="1" x14ac:dyDescent="0.2">
      <c r="A625" s="26"/>
      <c r="B625" s="65" t="s">
        <v>25</v>
      </c>
      <c r="C625" s="52" t="s">
        <v>466</v>
      </c>
      <c r="D625" s="108" t="s">
        <v>467</v>
      </c>
      <c r="E625" s="279" t="s">
        <v>465</v>
      </c>
      <c r="F625" s="107">
        <v>11983.116600000003</v>
      </c>
      <c r="G625" s="107">
        <v>505.65060000000011</v>
      </c>
      <c r="H625" s="173"/>
      <c r="I625" s="34">
        <f t="shared" si="36"/>
        <v>11477.466000000002</v>
      </c>
      <c r="J625" s="96"/>
    </row>
    <row r="626" spans="1:10" s="134" customFormat="1" ht="38.1" customHeight="1" x14ac:dyDescent="0.2">
      <c r="A626" s="95"/>
      <c r="B626" s="65" t="s">
        <v>27</v>
      </c>
      <c r="C626" s="52" t="s">
        <v>468</v>
      </c>
      <c r="D626" s="108" t="s">
        <v>469</v>
      </c>
      <c r="E626" s="277" t="s">
        <v>17</v>
      </c>
      <c r="F626" s="107">
        <v>7423.09</v>
      </c>
      <c r="G626" s="107">
        <v>228.17</v>
      </c>
      <c r="H626" s="173"/>
      <c r="I626" s="34">
        <f t="shared" si="36"/>
        <v>7194.92</v>
      </c>
      <c r="J626" s="96"/>
    </row>
    <row r="627" spans="1:10" s="41" customFormat="1" ht="11.25" customHeight="1" x14ac:dyDescent="0.2">
      <c r="A627" s="85"/>
      <c r="E627" s="95"/>
      <c r="F627" s="85"/>
      <c r="G627" s="85"/>
      <c r="H627" s="186" t="s">
        <v>18</v>
      </c>
      <c r="I627" s="93" t="s">
        <v>18</v>
      </c>
    </row>
    <row r="628" spans="1:10" s="69" customFormat="1" ht="24.95" customHeight="1" x14ac:dyDescent="0.2">
      <c r="A628" s="26"/>
      <c r="B628" s="40" t="s">
        <v>19</v>
      </c>
      <c r="C628" s="40"/>
      <c r="E628" s="85"/>
      <c r="F628" s="43">
        <f>SUM(F623:F626)</f>
        <v>52817.905375000002</v>
      </c>
      <c r="G628" s="43">
        <f>SUM(G623:G626)</f>
        <v>2366.7806</v>
      </c>
      <c r="H628" s="43">
        <f t="shared" ref="H628" si="37">SUM(H625:H627)</f>
        <v>0</v>
      </c>
      <c r="I628" s="43">
        <f>SUM(I623:I627)</f>
        <v>50451.124774999997</v>
      </c>
    </row>
    <row r="629" spans="1:10" s="69" customFormat="1" ht="24.95" customHeight="1" x14ac:dyDescent="0.2">
      <c r="A629" s="26"/>
      <c r="B629" s="40"/>
      <c r="C629" s="40"/>
      <c r="E629" s="85"/>
      <c r="F629" s="43"/>
      <c r="G629" s="43"/>
      <c r="H629" s="43"/>
      <c r="I629" s="43"/>
    </row>
    <row r="630" spans="1:10" s="69" customFormat="1" ht="24.95" customHeight="1" x14ac:dyDescent="0.2">
      <c r="A630" s="26"/>
      <c r="B630" s="40"/>
      <c r="C630" s="40"/>
      <c r="E630" s="85"/>
      <c r="F630" s="43"/>
      <c r="G630" s="43"/>
      <c r="H630" s="43"/>
      <c r="I630" s="43"/>
    </row>
    <row r="631" spans="1:10" s="69" customFormat="1" ht="24.95" customHeight="1" x14ac:dyDescent="0.2">
      <c r="A631" s="26"/>
      <c r="B631" s="40"/>
      <c r="C631" s="40"/>
      <c r="E631" s="85"/>
      <c r="F631" s="43"/>
      <c r="G631" s="43"/>
      <c r="H631" s="43"/>
      <c r="I631" s="43"/>
    </row>
    <row r="632" spans="1:10" s="69" customFormat="1" ht="24.95" customHeight="1" x14ac:dyDescent="0.2">
      <c r="A632" s="26"/>
      <c r="B632" s="40"/>
      <c r="C632" s="40"/>
      <c r="E632" s="85"/>
      <c r="F632" s="43"/>
      <c r="G632" s="43"/>
      <c r="H632" s="43"/>
      <c r="I632" s="43"/>
    </row>
    <row r="633" spans="1:10" s="69" customFormat="1" ht="24.95" customHeight="1" x14ac:dyDescent="0.2">
      <c r="A633" s="26"/>
      <c r="B633" s="40"/>
      <c r="C633" s="40"/>
      <c r="E633" s="85"/>
      <c r="F633" s="43"/>
      <c r="G633" s="43"/>
      <c r="H633" s="43"/>
      <c r="I633" s="43"/>
    </row>
    <row r="634" spans="1:10" ht="15" customHeight="1" x14ac:dyDescent="0.25">
      <c r="A634" s="1"/>
      <c r="B634" s="2"/>
      <c r="C634" s="305" t="s">
        <v>672</v>
      </c>
      <c r="D634" s="305"/>
      <c r="E634" s="305"/>
      <c r="F634" s="305"/>
      <c r="G634" s="305"/>
      <c r="H634" s="305"/>
      <c r="I634" s="305"/>
    </row>
    <row r="635" spans="1:10" ht="15" customHeight="1" x14ac:dyDescent="0.25">
      <c r="A635" s="1"/>
      <c r="B635" s="2"/>
      <c r="C635" s="305"/>
      <c r="D635" s="305"/>
      <c r="E635" s="305"/>
      <c r="F635" s="305"/>
      <c r="G635" s="305"/>
      <c r="H635" s="305"/>
      <c r="I635" s="305"/>
    </row>
    <row r="636" spans="1:10" ht="18" customHeight="1" x14ac:dyDescent="0.2">
      <c r="C636" s="306" t="s">
        <v>1</v>
      </c>
      <c r="D636" s="306"/>
      <c r="E636" s="306"/>
      <c r="F636" s="306"/>
      <c r="G636" s="306"/>
      <c r="H636" s="306"/>
      <c r="I636" s="306"/>
    </row>
    <row r="637" spans="1:10" ht="20.100000000000001" customHeight="1" x14ac:dyDescent="0.2">
      <c r="C637" s="304" t="s">
        <v>674</v>
      </c>
      <c r="D637" s="304"/>
      <c r="E637" s="304"/>
      <c r="F637" s="304"/>
      <c r="G637" s="304"/>
      <c r="H637" s="304"/>
      <c r="I637" s="304"/>
    </row>
    <row r="638" spans="1:10" ht="24.95" customHeight="1" x14ac:dyDescent="0.25">
      <c r="A638" s="11"/>
      <c r="B638" s="146" t="s">
        <v>470</v>
      </c>
      <c r="C638" s="10"/>
      <c r="D638" s="113"/>
      <c r="E638" s="49"/>
      <c r="F638" s="11"/>
      <c r="G638" s="11"/>
      <c r="H638" s="197"/>
      <c r="I638" s="12"/>
      <c r="J638" s="137"/>
    </row>
    <row r="639" spans="1:10" ht="38.1" customHeight="1" x14ac:dyDescent="0.2">
      <c r="B639" s="14" t="s">
        <v>0</v>
      </c>
      <c r="C639" s="15" t="s">
        <v>3</v>
      </c>
      <c r="D639" s="16" t="s">
        <v>4</v>
      </c>
      <c r="E639" s="17" t="s">
        <v>5</v>
      </c>
      <c r="F639" s="16" t="s">
        <v>6</v>
      </c>
      <c r="G639" s="16" t="s">
        <v>7</v>
      </c>
      <c r="H639" s="18" t="s">
        <v>8</v>
      </c>
      <c r="I639" s="267" t="s">
        <v>9</v>
      </c>
    </row>
    <row r="640" spans="1:10" s="69" customFormat="1" ht="38.1" customHeight="1" x14ac:dyDescent="0.2">
      <c r="A640" s="26"/>
      <c r="B640" s="65" t="s">
        <v>10</v>
      </c>
      <c r="C640" s="52" t="s">
        <v>471</v>
      </c>
      <c r="D640" s="57" t="s">
        <v>472</v>
      </c>
      <c r="E640" s="171" t="s">
        <v>678</v>
      </c>
      <c r="F640" s="107">
        <v>21572.518274999999</v>
      </c>
      <c r="G640" s="82">
        <v>1132.17</v>
      </c>
      <c r="H640" s="127"/>
      <c r="I640" s="34">
        <f t="shared" ref="I640:I641" si="38">F640-G640+H640</f>
        <v>20440.348274999997</v>
      </c>
    </row>
    <row r="641" spans="1:9" s="69" customFormat="1" ht="38.1" customHeight="1" x14ac:dyDescent="0.2">
      <c r="A641" s="26"/>
      <c r="B641" s="65" t="s">
        <v>14</v>
      </c>
      <c r="C641" s="52" t="s">
        <v>473</v>
      </c>
      <c r="D641" s="108" t="s">
        <v>474</v>
      </c>
      <c r="E641" s="122" t="s">
        <v>17</v>
      </c>
      <c r="F641" s="107">
        <v>7063.6734000000006</v>
      </c>
      <c r="G641" s="82">
        <v>228.17</v>
      </c>
      <c r="H641" s="127"/>
      <c r="I641" s="34">
        <f t="shared" si="38"/>
        <v>6835.5034000000005</v>
      </c>
    </row>
    <row r="642" spans="1:9" s="69" customFormat="1" ht="11.25" customHeight="1" x14ac:dyDescent="0.2">
      <c r="A642" s="26"/>
      <c r="B642" s="133"/>
      <c r="C642" s="134"/>
      <c r="E642" s="95"/>
      <c r="F642" s="26"/>
      <c r="G642" s="26"/>
      <c r="H642" s="186" t="s">
        <v>18</v>
      </c>
      <c r="I642" s="93" t="s">
        <v>18</v>
      </c>
    </row>
    <row r="643" spans="1:9" s="41" customFormat="1" ht="24.95" customHeight="1" x14ac:dyDescent="0.2">
      <c r="A643" s="85"/>
      <c r="B643" s="40" t="s">
        <v>19</v>
      </c>
      <c r="C643" s="40"/>
      <c r="E643" s="26"/>
      <c r="F643" s="43">
        <f>SUM(F640:F641)</f>
        <v>28636.191674999998</v>
      </c>
      <c r="G643" s="43">
        <f>SUM(G640:G641)</f>
        <v>1360.3400000000001</v>
      </c>
      <c r="H643" s="43">
        <f t="shared" ref="H643" si="39">SUM(H641:H642)</f>
        <v>0</v>
      </c>
      <c r="I643" s="43">
        <f>SUM(I640:I642)</f>
        <v>27275.851674999998</v>
      </c>
    </row>
    <row r="644" spans="1:9" s="41" customFormat="1" ht="24.95" customHeight="1" x14ac:dyDescent="0.2">
      <c r="A644" s="85"/>
      <c r="B644" s="40"/>
      <c r="C644" s="40"/>
      <c r="E644" s="26"/>
      <c r="F644" s="43"/>
      <c r="G644" s="43"/>
      <c r="H644" s="43"/>
      <c r="I644" s="43"/>
    </row>
    <row r="645" spans="1:9" s="41" customFormat="1" ht="24.95" customHeight="1" x14ac:dyDescent="0.2">
      <c r="A645" s="85"/>
      <c r="B645" s="40"/>
      <c r="C645" s="40"/>
      <c r="E645" s="26"/>
      <c r="F645" s="43"/>
      <c r="G645" s="43"/>
      <c r="H645" s="43"/>
      <c r="I645" s="43"/>
    </row>
    <row r="646" spans="1:9" s="41" customFormat="1" ht="24.95" customHeight="1" x14ac:dyDescent="0.2">
      <c r="A646" s="85"/>
      <c r="B646" s="40"/>
      <c r="C646" s="40"/>
      <c r="E646" s="26"/>
      <c r="F646" s="43"/>
      <c r="G646" s="43"/>
      <c r="H646" s="43"/>
      <c r="I646" s="43"/>
    </row>
    <row r="647" spans="1:9" s="41" customFormat="1" ht="24.95" customHeight="1" x14ac:dyDescent="0.2">
      <c r="A647" s="85"/>
      <c r="B647" s="40"/>
      <c r="C647" s="40"/>
      <c r="E647" s="26"/>
      <c r="F647" s="43"/>
      <c r="G647" s="43"/>
      <c r="H647" s="43"/>
      <c r="I647" s="43"/>
    </row>
    <row r="648" spans="1:9" s="41" customFormat="1" ht="24.95" customHeight="1" x14ac:dyDescent="0.2">
      <c r="A648" s="85"/>
      <c r="B648" s="40"/>
      <c r="C648" s="40"/>
      <c r="E648" s="26"/>
      <c r="F648" s="43"/>
      <c r="G648" s="43"/>
      <c r="H648" s="43"/>
      <c r="I648" s="43"/>
    </row>
    <row r="649" spans="1:9" s="41" customFormat="1" ht="24.95" customHeight="1" x14ac:dyDescent="0.2">
      <c r="A649" s="85"/>
      <c r="B649" s="40"/>
      <c r="C649" s="40"/>
      <c r="E649" s="26"/>
      <c r="F649" s="43"/>
      <c r="G649" s="43"/>
      <c r="H649" s="43"/>
      <c r="I649" s="43"/>
    </row>
    <row r="650" spans="1:9" s="41" customFormat="1" ht="24.95" customHeight="1" x14ac:dyDescent="0.2">
      <c r="A650" s="85"/>
      <c r="B650" s="40"/>
      <c r="C650" s="40"/>
      <c r="E650" s="26"/>
      <c r="F650" s="43"/>
      <c r="G650" s="43"/>
      <c r="H650" s="43"/>
      <c r="I650" s="43"/>
    </row>
    <row r="651" spans="1:9" s="41" customFormat="1" ht="24.95" customHeight="1" x14ac:dyDescent="0.2">
      <c r="A651" s="85"/>
      <c r="B651" s="40"/>
      <c r="C651" s="40"/>
      <c r="E651" s="26"/>
      <c r="F651" s="43"/>
      <c r="G651" s="43"/>
      <c r="H651" s="43"/>
      <c r="I651" s="43"/>
    </row>
    <row r="652" spans="1:9" s="41" customFormat="1" ht="24.95" customHeight="1" x14ac:dyDescent="0.2">
      <c r="A652" s="85"/>
      <c r="B652" s="40"/>
      <c r="C652" s="40"/>
      <c r="E652" s="26"/>
      <c r="F652" s="43"/>
      <c r="G652" s="43"/>
      <c r="H652" s="43"/>
      <c r="I652" s="43"/>
    </row>
    <row r="653" spans="1:9" ht="15" customHeight="1" x14ac:dyDescent="0.25">
      <c r="A653" s="1"/>
      <c r="B653" s="2"/>
      <c r="C653" s="305" t="s">
        <v>672</v>
      </c>
      <c r="D653" s="305"/>
      <c r="E653" s="305"/>
      <c r="F653" s="305"/>
      <c r="G653" s="305"/>
      <c r="H653" s="305"/>
      <c r="I653" s="305"/>
    </row>
    <row r="654" spans="1:9" ht="15" customHeight="1" x14ac:dyDescent="0.25">
      <c r="A654" s="1"/>
      <c r="B654" s="2"/>
      <c r="C654" s="305"/>
      <c r="D654" s="305"/>
      <c r="E654" s="305"/>
      <c r="F654" s="305"/>
      <c r="G654" s="305"/>
      <c r="H654" s="305"/>
      <c r="I654" s="305"/>
    </row>
    <row r="655" spans="1:9" ht="18" customHeight="1" x14ac:dyDescent="0.2">
      <c r="C655" s="306" t="s">
        <v>1</v>
      </c>
      <c r="D655" s="306"/>
      <c r="E655" s="306"/>
      <c r="F655" s="306"/>
      <c r="G655" s="306"/>
      <c r="H655" s="306"/>
      <c r="I655" s="306"/>
    </row>
    <row r="656" spans="1:9" ht="20.100000000000001" customHeight="1" x14ac:dyDescent="0.2">
      <c r="C656" s="304" t="s">
        <v>674</v>
      </c>
      <c r="D656" s="304"/>
      <c r="E656" s="304"/>
      <c r="F656" s="304"/>
      <c r="G656" s="304"/>
      <c r="H656" s="304"/>
      <c r="I656" s="304"/>
    </row>
    <row r="657" spans="1:9" s="47" customFormat="1" ht="21.75" customHeight="1" x14ac:dyDescent="0.25">
      <c r="A657" s="35"/>
      <c r="B657" s="10" t="s">
        <v>475</v>
      </c>
      <c r="C657" s="10"/>
      <c r="E657" s="49"/>
      <c r="F657" s="45"/>
      <c r="G657" s="45"/>
      <c r="H657" s="197"/>
      <c r="I657" s="12"/>
    </row>
    <row r="658" spans="1:9" ht="38.1" customHeight="1" x14ac:dyDescent="0.2">
      <c r="B658" s="14" t="s">
        <v>0</v>
      </c>
      <c r="C658" s="15" t="s">
        <v>3</v>
      </c>
      <c r="D658" s="16" t="s">
        <v>4</v>
      </c>
      <c r="E658" s="17" t="s">
        <v>5</v>
      </c>
      <c r="F658" s="16" t="s">
        <v>6</v>
      </c>
      <c r="G658" s="16" t="s">
        <v>7</v>
      </c>
      <c r="H658" s="18" t="s">
        <v>8</v>
      </c>
      <c r="I658" s="267" t="s">
        <v>9</v>
      </c>
    </row>
    <row r="659" spans="1:9" s="47" customFormat="1" ht="38.1" customHeight="1" x14ac:dyDescent="0.2">
      <c r="A659" s="35"/>
      <c r="B659" s="50" t="s">
        <v>10</v>
      </c>
      <c r="C659" s="20" t="s">
        <v>476</v>
      </c>
      <c r="D659" s="21" t="s">
        <v>477</v>
      </c>
      <c r="E659" s="292" t="s">
        <v>478</v>
      </c>
      <c r="F659" s="222">
        <v>11509.570800000001</v>
      </c>
      <c r="G659" s="222">
        <v>505.65060000000011</v>
      </c>
      <c r="H659" s="221"/>
      <c r="I659" s="220">
        <f>F659-G659+H659</f>
        <v>11003.9202</v>
      </c>
    </row>
    <row r="660" spans="1:9" s="47" customFormat="1" ht="11.25" customHeight="1" x14ac:dyDescent="0.2">
      <c r="A660" s="35"/>
      <c r="B660" s="62"/>
      <c r="C660" s="62"/>
      <c r="E660" s="62"/>
      <c r="F660" s="45"/>
      <c r="G660" s="45"/>
      <c r="H660" s="62"/>
      <c r="I660" s="62"/>
    </row>
    <row r="661" spans="1:9" s="47" customFormat="1" ht="11.25" customHeight="1" x14ac:dyDescent="0.2">
      <c r="A661" s="35"/>
      <c r="E661" s="223"/>
      <c r="F661" s="45"/>
      <c r="G661" s="45"/>
      <c r="H661" s="208" t="s">
        <v>18</v>
      </c>
      <c r="I661" s="37" t="s">
        <v>18</v>
      </c>
    </row>
    <row r="662" spans="1:9" s="47" customFormat="1" ht="24.95" customHeight="1" x14ac:dyDescent="0.2">
      <c r="A662" s="35"/>
      <c r="B662" s="46" t="s">
        <v>19</v>
      </c>
      <c r="C662" s="46"/>
      <c r="E662" s="129"/>
      <c r="F662" s="45">
        <f>SUM(F659)</f>
        <v>11509.570800000001</v>
      </c>
      <c r="G662" s="45">
        <f>SUM(G659)</f>
        <v>505.65060000000011</v>
      </c>
      <c r="H662" s="45">
        <f t="shared" ref="H662:I662" si="40">SUM(H659:H661)</f>
        <v>0</v>
      </c>
      <c r="I662" s="45">
        <f t="shared" si="40"/>
        <v>11003.9202</v>
      </c>
    </row>
    <row r="663" spans="1:9" s="47" customFormat="1" ht="24.95" customHeight="1" x14ac:dyDescent="0.2">
      <c r="A663" s="35"/>
      <c r="B663" s="46"/>
      <c r="C663" s="46"/>
      <c r="E663" s="129"/>
      <c r="F663" s="45"/>
      <c r="G663" s="45"/>
      <c r="H663" s="45"/>
      <c r="I663" s="45"/>
    </row>
    <row r="664" spans="1:9" s="47" customFormat="1" ht="24.95" customHeight="1" x14ac:dyDescent="0.2">
      <c r="A664" s="35"/>
      <c r="B664" s="46"/>
      <c r="C664" s="46"/>
      <c r="E664" s="129"/>
      <c r="F664" s="45"/>
      <c r="G664" s="45"/>
      <c r="H664" s="45"/>
      <c r="I664" s="45"/>
    </row>
    <row r="665" spans="1:9" s="47" customFormat="1" ht="24.95" customHeight="1" x14ac:dyDescent="0.2">
      <c r="A665" s="35"/>
      <c r="B665" s="46"/>
      <c r="C665" s="46"/>
      <c r="E665" s="129"/>
      <c r="F665" s="45"/>
      <c r="G665" s="45"/>
      <c r="H665" s="45"/>
      <c r="I665" s="45"/>
    </row>
    <row r="666" spans="1:9" s="47" customFormat="1" ht="24.95" customHeight="1" x14ac:dyDescent="0.2">
      <c r="A666" s="35"/>
      <c r="B666" s="46"/>
      <c r="C666" s="46"/>
      <c r="E666" s="129"/>
      <c r="F666" s="45"/>
      <c r="G666" s="45"/>
      <c r="H666" s="45"/>
      <c r="I666" s="45"/>
    </row>
    <row r="667" spans="1:9" s="47" customFormat="1" ht="24.95" customHeight="1" x14ac:dyDescent="0.2">
      <c r="A667" s="35"/>
      <c r="B667" s="46"/>
      <c r="C667" s="46"/>
      <c r="E667" s="129"/>
      <c r="F667" s="45"/>
      <c r="G667" s="45"/>
      <c r="H667" s="45"/>
      <c r="I667" s="45"/>
    </row>
    <row r="668" spans="1:9" s="47" customFormat="1" ht="24.95" customHeight="1" x14ac:dyDescent="0.2">
      <c r="A668" s="35"/>
      <c r="B668" s="46"/>
      <c r="C668" s="46"/>
      <c r="E668" s="129"/>
      <c r="F668" s="45"/>
      <c r="G668" s="45"/>
      <c r="H668" s="45"/>
      <c r="I668" s="45"/>
    </row>
    <row r="669" spans="1:9" s="47" customFormat="1" ht="24.95" customHeight="1" x14ac:dyDescent="0.2">
      <c r="A669" s="35"/>
      <c r="B669" s="46"/>
      <c r="C669" s="46"/>
      <c r="E669" s="129"/>
      <c r="F669" s="45"/>
      <c r="G669" s="45"/>
      <c r="H669" s="45"/>
      <c r="I669" s="45"/>
    </row>
    <row r="670" spans="1:9" s="47" customFormat="1" ht="24.95" customHeight="1" x14ac:dyDescent="0.2">
      <c r="A670" s="35"/>
      <c r="B670" s="46"/>
      <c r="C670" s="46"/>
      <c r="E670" s="129"/>
      <c r="F670" s="45"/>
      <c r="G670" s="45"/>
      <c r="H670" s="45"/>
      <c r="I670" s="45"/>
    </row>
    <row r="671" spans="1:9" s="47" customFormat="1" ht="24.95" customHeight="1" x14ac:dyDescent="0.2">
      <c r="A671" s="35"/>
      <c r="B671" s="46"/>
      <c r="C671" s="46"/>
      <c r="E671" s="129"/>
      <c r="F671" s="45"/>
      <c r="G671" s="45"/>
      <c r="H671" s="45"/>
      <c r="I671" s="45"/>
    </row>
    <row r="672" spans="1:9" s="47" customFormat="1" ht="24.95" customHeight="1" x14ac:dyDescent="0.2">
      <c r="A672" s="35"/>
      <c r="B672" s="46"/>
      <c r="C672" s="46"/>
      <c r="E672" s="129"/>
      <c r="F672" s="45"/>
      <c r="G672" s="45"/>
      <c r="H672" s="45"/>
      <c r="I672" s="45"/>
    </row>
    <row r="673" spans="1:9" s="47" customFormat="1" ht="24.95" customHeight="1" x14ac:dyDescent="0.2">
      <c r="A673" s="35"/>
      <c r="B673" s="46"/>
      <c r="C673" s="46"/>
      <c r="E673" s="129"/>
      <c r="F673" s="45"/>
      <c r="G673" s="45"/>
      <c r="H673" s="45"/>
      <c r="I673" s="45"/>
    </row>
    <row r="674" spans="1:9" s="47" customFormat="1" ht="24.95" customHeight="1" x14ac:dyDescent="0.2">
      <c r="A674" s="35"/>
      <c r="B674" s="46"/>
      <c r="C674" s="46"/>
      <c r="E674" s="129"/>
      <c r="F674" s="45"/>
      <c r="G674" s="45"/>
      <c r="H674" s="45"/>
      <c r="I674" s="45"/>
    </row>
    <row r="675" spans="1:9" ht="15" customHeight="1" x14ac:dyDescent="0.25">
      <c r="A675" s="1"/>
      <c r="B675" s="2"/>
      <c r="C675" s="305" t="s">
        <v>672</v>
      </c>
      <c r="D675" s="305"/>
      <c r="E675" s="305"/>
      <c r="F675" s="305"/>
      <c r="G675" s="305"/>
      <c r="H675" s="305"/>
      <c r="I675" s="305"/>
    </row>
    <row r="676" spans="1:9" ht="15" customHeight="1" x14ac:dyDescent="0.25">
      <c r="A676" s="1"/>
      <c r="B676" s="2"/>
      <c r="C676" s="305"/>
      <c r="D676" s="305"/>
      <c r="E676" s="305"/>
      <c r="F676" s="305"/>
      <c r="G676" s="305"/>
      <c r="H676" s="305"/>
      <c r="I676" s="305"/>
    </row>
    <row r="677" spans="1:9" ht="18" customHeight="1" x14ac:dyDescent="0.2">
      <c r="C677" s="306" t="s">
        <v>1</v>
      </c>
      <c r="D677" s="306"/>
      <c r="E677" s="306"/>
      <c r="F677" s="306"/>
      <c r="G677" s="306"/>
      <c r="H677" s="306"/>
      <c r="I677" s="306"/>
    </row>
    <row r="678" spans="1:9" ht="20.100000000000001" customHeight="1" x14ac:dyDescent="0.2">
      <c r="C678" s="304" t="s">
        <v>674</v>
      </c>
      <c r="D678" s="304"/>
      <c r="E678" s="304"/>
      <c r="F678" s="304"/>
      <c r="G678" s="304"/>
      <c r="H678" s="304"/>
      <c r="I678" s="304"/>
    </row>
    <row r="679" spans="1:9" s="47" customFormat="1" ht="24.95" customHeight="1" x14ac:dyDescent="0.25">
      <c r="A679" s="35"/>
      <c r="B679" s="10" t="s">
        <v>479</v>
      </c>
      <c r="C679" s="10"/>
      <c r="E679" s="49"/>
      <c r="F679" s="45"/>
      <c r="G679" s="45"/>
      <c r="H679" s="197"/>
      <c r="I679" s="12"/>
    </row>
    <row r="680" spans="1:9" ht="38.1" customHeight="1" x14ac:dyDescent="0.2">
      <c r="B680" s="14" t="s">
        <v>0</v>
      </c>
      <c r="C680" s="15" t="s">
        <v>3</v>
      </c>
      <c r="D680" s="16" t="s">
        <v>4</v>
      </c>
      <c r="E680" s="17" t="s">
        <v>5</v>
      </c>
      <c r="F680" s="16" t="s">
        <v>6</v>
      </c>
      <c r="G680" s="16" t="s">
        <v>7</v>
      </c>
      <c r="H680" s="18" t="s">
        <v>8</v>
      </c>
      <c r="I680" s="267" t="s">
        <v>9</v>
      </c>
    </row>
    <row r="681" spans="1:9" s="41" customFormat="1" ht="34.5" customHeight="1" x14ac:dyDescent="0.2">
      <c r="A681" s="85"/>
      <c r="B681" s="65" t="s">
        <v>10</v>
      </c>
      <c r="C681" s="20" t="s">
        <v>480</v>
      </c>
      <c r="D681" s="21" t="s">
        <v>481</v>
      </c>
      <c r="E681" s="303" t="s">
        <v>482</v>
      </c>
      <c r="F681" s="224">
        <v>15077.191500000001</v>
      </c>
      <c r="G681" s="159">
        <v>476.94150000000002</v>
      </c>
      <c r="H681" s="67"/>
      <c r="I681" s="23">
        <f t="shared" ref="I681" si="41">F681-G681+H681</f>
        <v>14600.25</v>
      </c>
    </row>
    <row r="682" spans="1:9" s="41" customFormat="1" ht="15.6" customHeight="1" x14ac:dyDescent="0.2">
      <c r="A682" s="85"/>
      <c r="E682" s="95"/>
      <c r="F682" s="43"/>
      <c r="G682" s="43"/>
      <c r="H682" s="225" t="s">
        <v>114</v>
      </c>
      <c r="I682" s="93" t="s">
        <v>18</v>
      </c>
    </row>
    <row r="683" spans="1:9" s="41" customFormat="1" ht="24.95" customHeight="1" x14ac:dyDescent="0.2">
      <c r="A683" s="85"/>
      <c r="B683" s="40" t="s">
        <v>19</v>
      </c>
      <c r="C683" s="40"/>
      <c r="E683" s="85"/>
      <c r="F683" s="43">
        <f>SUM(F681)</f>
        <v>15077.191500000001</v>
      </c>
      <c r="G683" s="43">
        <f>SUM(G681)</f>
        <v>476.94150000000002</v>
      </c>
      <c r="H683" s="43">
        <f t="shared" ref="H683:I683" si="42">SUM(H681:H682)</f>
        <v>0</v>
      </c>
      <c r="I683" s="43">
        <f t="shared" si="42"/>
        <v>14600.25</v>
      </c>
    </row>
    <row r="684" spans="1:9" s="41" customFormat="1" ht="24.95" customHeight="1" x14ac:dyDescent="0.2">
      <c r="A684" s="85"/>
      <c r="B684" s="40"/>
      <c r="C684" s="40"/>
      <c r="E684" s="85"/>
      <c r="F684" s="43"/>
      <c r="G684" s="43"/>
      <c r="H684" s="43"/>
      <c r="I684" s="43"/>
    </row>
    <row r="685" spans="1:9" s="41" customFormat="1" ht="24.95" customHeight="1" x14ac:dyDescent="0.2">
      <c r="A685" s="85"/>
      <c r="B685" s="40"/>
      <c r="C685" s="40"/>
      <c r="E685" s="85"/>
      <c r="F685" s="43"/>
      <c r="G685" s="43"/>
      <c r="H685" s="43"/>
      <c r="I685" s="43"/>
    </row>
    <row r="686" spans="1:9" s="41" customFormat="1" ht="24.95" customHeight="1" x14ac:dyDescent="0.2">
      <c r="A686" s="85"/>
      <c r="B686" s="40"/>
      <c r="C686" s="40"/>
      <c r="E686" s="85"/>
      <c r="F686" s="43"/>
      <c r="G686" s="43"/>
      <c r="H686" s="43"/>
      <c r="I686" s="43"/>
    </row>
    <row r="687" spans="1:9" s="41" customFormat="1" ht="24.95" customHeight="1" x14ac:dyDescent="0.2">
      <c r="A687" s="85"/>
      <c r="B687" s="40"/>
      <c r="C687" s="40"/>
      <c r="E687" s="85"/>
      <c r="F687" s="43"/>
      <c r="G687" s="43"/>
      <c r="H687" s="43"/>
      <c r="I687" s="43"/>
    </row>
    <row r="688" spans="1:9" s="41" customFormat="1" ht="24.95" customHeight="1" x14ac:dyDescent="0.2">
      <c r="A688" s="85"/>
      <c r="B688" s="40"/>
      <c r="C688" s="40"/>
      <c r="E688" s="85"/>
      <c r="F688" s="43"/>
      <c r="G688" s="43"/>
      <c r="H688" s="43"/>
      <c r="I688" s="43"/>
    </row>
    <row r="689" spans="1:9" s="41" customFormat="1" ht="24.95" customHeight="1" x14ac:dyDescent="0.2">
      <c r="A689" s="85"/>
      <c r="B689" s="40"/>
      <c r="C689" s="40"/>
      <c r="E689" s="85"/>
      <c r="F689" s="43"/>
      <c r="G689" s="43"/>
      <c r="H689" s="43"/>
      <c r="I689" s="43"/>
    </row>
    <row r="690" spans="1:9" s="41" customFormat="1" ht="24.95" customHeight="1" x14ac:dyDescent="0.2">
      <c r="A690" s="85"/>
      <c r="B690" s="40"/>
      <c r="C690" s="40"/>
      <c r="E690" s="85"/>
      <c r="F690" s="43"/>
      <c r="G690" s="43"/>
      <c r="H690" s="43"/>
      <c r="I690" s="43"/>
    </row>
    <row r="691" spans="1:9" ht="27.95" customHeight="1" x14ac:dyDescent="0.25">
      <c r="A691" s="1"/>
      <c r="B691" s="2"/>
      <c r="C691" s="273"/>
      <c r="D691" s="273"/>
      <c r="E691" s="273"/>
      <c r="F691" s="273"/>
      <c r="G691" s="273"/>
      <c r="H691" s="273"/>
      <c r="I691" s="273"/>
    </row>
    <row r="692" spans="1:9" ht="18.75" customHeight="1" x14ac:dyDescent="0.25">
      <c r="A692" s="1"/>
      <c r="B692" s="2"/>
      <c r="C692" s="273"/>
      <c r="D692" s="273"/>
      <c r="E692" s="273"/>
      <c r="F692" s="273"/>
      <c r="G692" s="273"/>
      <c r="H692" s="273"/>
      <c r="I692" s="273"/>
    </row>
    <row r="693" spans="1:9" ht="15" customHeight="1" x14ac:dyDescent="0.25">
      <c r="A693" s="1"/>
      <c r="B693" s="2"/>
      <c r="C693" s="305" t="s">
        <v>672</v>
      </c>
      <c r="D693" s="305"/>
      <c r="E693" s="305"/>
      <c r="F693" s="305"/>
      <c r="G693" s="305"/>
      <c r="H693" s="305"/>
      <c r="I693" s="305"/>
    </row>
    <row r="694" spans="1:9" ht="15" customHeight="1" x14ac:dyDescent="0.25">
      <c r="A694" s="1"/>
      <c r="B694" s="2"/>
      <c r="C694" s="305"/>
      <c r="D694" s="305"/>
      <c r="E694" s="305"/>
      <c r="F694" s="305"/>
      <c r="G694" s="305"/>
      <c r="H694" s="305"/>
      <c r="I694" s="305"/>
    </row>
    <row r="695" spans="1:9" ht="18" customHeight="1" x14ac:dyDescent="0.2">
      <c r="C695" s="306" t="s">
        <v>1</v>
      </c>
      <c r="D695" s="306"/>
      <c r="E695" s="306"/>
      <c r="F695" s="306"/>
      <c r="G695" s="306"/>
      <c r="H695" s="306"/>
      <c r="I695" s="306"/>
    </row>
    <row r="696" spans="1:9" ht="20.100000000000001" customHeight="1" x14ac:dyDescent="0.2">
      <c r="C696" s="304" t="s">
        <v>674</v>
      </c>
      <c r="D696" s="304"/>
      <c r="E696" s="304"/>
      <c r="F696" s="304"/>
      <c r="G696" s="304"/>
      <c r="H696" s="304"/>
      <c r="I696" s="304"/>
    </row>
    <row r="697" spans="1:9" s="41" customFormat="1" ht="24.95" customHeight="1" x14ac:dyDescent="0.2">
      <c r="A697" s="85"/>
      <c r="B697" s="40"/>
      <c r="C697" s="40"/>
      <c r="E697" s="85"/>
      <c r="F697" s="43"/>
      <c r="G697" s="43"/>
      <c r="H697" s="43"/>
      <c r="I697" s="43"/>
    </row>
    <row r="698" spans="1:9" s="47" customFormat="1" ht="24.95" customHeight="1" x14ac:dyDescent="0.25">
      <c r="A698" s="35"/>
      <c r="B698" s="10" t="s">
        <v>484</v>
      </c>
      <c r="C698" s="35"/>
      <c r="D698" s="4"/>
      <c r="E698" s="129"/>
      <c r="F698" s="4"/>
      <c r="G698" s="4"/>
      <c r="H698" s="45"/>
      <c r="I698" s="45"/>
    </row>
    <row r="699" spans="1:9" ht="38.1" customHeight="1" x14ac:dyDescent="0.2">
      <c r="B699" s="14" t="s">
        <v>0</v>
      </c>
      <c r="C699" s="15" t="s">
        <v>3</v>
      </c>
      <c r="D699" s="16" t="s">
        <v>4</v>
      </c>
      <c r="E699" s="17" t="s">
        <v>5</v>
      </c>
      <c r="F699" s="16" t="s">
        <v>6</v>
      </c>
      <c r="G699" s="16" t="s">
        <v>7</v>
      </c>
      <c r="H699" s="18" t="s">
        <v>8</v>
      </c>
      <c r="I699" s="267" t="s">
        <v>9</v>
      </c>
    </row>
    <row r="700" spans="1:9" s="41" customFormat="1" ht="38.1" customHeight="1" x14ac:dyDescent="0.2">
      <c r="A700" s="85"/>
      <c r="B700" s="121">
        <v>1</v>
      </c>
      <c r="C700" s="52" t="s">
        <v>485</v>
      </c>
      <c r="D700" s="57" t="s">
        <v>486</v>
      </c>
      <c r="E700" s="171" t="s">
        <v>47</v>
      </c>
      <c r="F700" s="56">
        <v>11509.570800000001</v>
      </c>
      <c r="G700" s="56">
        <v>505.65060000000011</v>
      </c>
      <c r="H700" s="59"/>
      <c r="I700" s="34">
        <f>F700-G700+H700</f>
        <v>11003.9202</v>
      </c>
    </row>
    <row r="701" spans="1:9" s="41" customFormat="1" ht="38.1" customHeight="1" x14ac:dyDescent="0.2">
      <c r="A701" s="85"/>
      <c r="B701" s="121">
        <v>2</v>
      </c>
      <c r="C701" s="52" t="s">
        <v>487</v>
      </c>
      <c r="D701" s="57" t="s">
        <v>488</v>
      </c>
      <c r="E701" s="272" t="s">
        <v>489</v>
      </c>
      <c r="F701" s="53">
        <v>7500</v>
      </c>
      <c r="G701" s="56"/>
      <c r="H701" s="67"/>
      <c r="I701" s="34">
        <f>F701-G701+H701</f>
        <v>7500</v>
      </c>
    </row>
    <row r="702" spans="1:9" s="41" customFormat="1" ht="11.25" customHeight="1" x14ac:dyDescent="0.2">
      <c r="A702" s="85"/>
      <c r="D702" s="69"/>
      <c r="E702" s="95"/>
      <c r="F702" s="69"/>
      <c r="G702" s="69"/>
      <c r="H702" s="186" t="s">
        <v>18</v>
      </c>
      <c r="I702" s="93" t="s">
        <v>18</v>
      </c>
    </row>
    <row r="703" spans="1:9" s="41" customFormat="1" ht="24.95" customHeight="1" x14ac:dyDescent="0.2">
      <c r="A703" s="85"/>
      <c r="B703" s="40" t="s">
        <v>19</v>
      </c>
      <c r="C703" s="40"/>
      <c r="D703" s="69"/>
      <c r="E703" s="85"/>
      <c r="F703" s="44">
        <f>SUM(F700:F701)</f>
        <v>19009.570800000001</v>
      </c>
      <c r="G703" s="44">
        <f>SUM(G700:G701)</f>
        <v>505.65060000000011</v>
      </c>
      <c r="H703" s="43">
        <f t="shared" ref="H703" si="43">SUM(H700:H702)</f>
        <v>0</v>
      </c>
      <c r="I703" s="43">
        <f>SUM(I700:I702)</f>
        <v>18503.9202</v>
      </c>
    </row>
    <row r="704" spans="1:9" s="41" customFormat="1" ht="24.95" customHeight="1" x14ac:dyDescent="0.2">
      <c r="A704" s="85"/>
      <c r="B704" s="40"/>
      <c r="C704" s="40"/>
      <c r="D704" s="69"/>
      <c r="E704" s="85"/>
      <c r="F704" s="44"/>
      <c r="G704" s="44"/>
      <c r="H704" s="43"/>
      <c r="I704" s="43"/>
    </row>
    <row r="705" spans="1:9" s="41" customFormat="1" ht="24.95" customHeight="1" x14ac:dyDescent="0.2">
      <c r="A705" s="85"/>
      <c r="B705" s="40"/>
      <c r="C705" s="40"/>
      <c r="D705" s="69"/>
      <c r="E705" s="85"/>
      <c r="F705" s="44"/>
      <c r="G705" s="44"/>
      <c r="H705" s="43"/>
      <c r="I705" s="43"/>
    </row>
    <row r="706" spans="1:9" s="41" customFormat="1" ht="24.95" customHeight="1" x14ac:dyDescent="0.2">
      <c r="A706" s="85"/>
      <c r="B706" s="40"/>
      <c r="C706" s="40"/>
      <c r="D706" s="69"/>
      <c r="E706" s="85"/>
      <c r="F706" s="44"/>
      <c r="G706" s="44"/>
      <c r="H706" s="43"/>
      <c r="I706" s="43"/>
    </row>
    <row r="707" spans="1:9" s="41" customFormat="1" ht="24.95" customHeight="1" x14ac:dyDescent="0.2">
      <c r="A707" s="85"/>
      <c r="B707" s="40"/>
      <c r="C707" s="40"/>
      <c r="D707" s="69"/>
      <c r="E707" s="85"/>
      <c r="F707" s="44"/>
      <c r="G707" s="44"/>
      <c r="H707" s="43"/>
      <c r="I707" s="43"/>
    </row>
    <row r="708" spans="1:9" s="41" customFormat="1" ht="24.95" customHeight="1" x14ac:dyDescent="0.2">
      <c r="A708" s="85"/>
      <c r="B708" s="40"/>
      <c r="C708" s="40"/>
      <c r="D708" s="69"/>
      <c r="E708" s="85"/>
      <c r="F708" s="44"/>
      <c r="G708" s="44"/>
      <c r="H708" s="43"/>
      <c r="I708" s="43"/>
    </row>
    <row r="709" spans="1:9" s="41" customFormat="1" ht="24.95" customHeight="1" x14ac:dyDescent="0.2">
      <c r="A709" s="85"/>
      <c r="B709" s="40"/>
      <c r="C709" s="40"/>
      <c r="D709" s="69"/>
      <c r="E709" s="85"/>
      <c r="F709" s="44"/>
      <c r="G709" s="44"/>
      <c r="H709" s="43"/>
      <c r="I709" s="43"/>
    </row>
    <row r="710" spans="1:9" s="41" customFormat="1" ht="24.95" customHeight="1" x14ac:dyDescent="0.2">
      <c r="A710" s="85"/>
      <c r="B710" s="40"/>
      <c r="C710" s="40"/>
      <c r="D710" s="69"/>
      <c r="E710" s="85"/>
      <c r="F710" s="44"/>
      <c r="G710" s="44"/>
      <c r="H710" s="43"/>
      <c r="I710" s="43"/>
    </row>
    <row r="711" spans="1:9" s="41" customFormat="1" ht="24.95" customHeight="1" x14ac:dyDescent="0.2">
      <c r="A711" s="85"/>
      <c r="B711" s="40"/>
      <c r="C711" s="40"/>
      <c r="D711" s="69"/>
      <c r="E711" s="85"/>
      <c r="F711" s="44"/>
      <c r="G711" s="44"/>
      <c r="H711" s="43"/>
      <c r="I711" s="43"/>
    </row>
    <row r="712" spans="1:9" s="41" customFormat="1" ht="24.95" customHeight="1" x14ac:dyDescent="0.2">
      <c r="A712" s="85"/>
      <c r="B712" s="40"/>
      <c r="C712" s="40"/>
      <c r="D712" s="69"/>
      <c r="E712" s="85"/>
      <c r="F712" s="44"/>
      <c r="G712" s="44"/>
      <c r="H712" s="43"/>
      <c r="I712" s="43"/>
    </row>
    <row r="713" spans="1:9" ht="15" customHeight="1" x14ac:dyDescent="0.25">
      <c r="A713" s="1"/>
      <c r="B713" s="2"/>
      <c r="C713" s="305" t="s">
        <v>672</v>
      </c>
      <c r="D713" s="305"/>
      <c r="E713" s="305"/>
      <c r="F713" s="305"/>
      <c r="G713" s="305"/>
      <c r="H713" s="305"/>
      <c r="I713" s="305"/>
    </row>
    <row r="714" spans="1:9" ht="15" customHeight="1" x14ac:dyDescent="0.25">
      <c r="A714" s="1"/>
      <c r="B714" s="2"/>
      <c r="C714" s="305"/>
      <c r="D714" s="305"/>
      <c r="E714" s="305"/>
      <c r="F714" s="305"/>
      <c r="G714" s="305"/>
      <c r="H714" s="305"/>
      <c r="I714" s="305"/>
    </row>
    <row r="715" spans="1:9" ht="18" customHeight="1" x14ac:dyDescent="0.2">
      <c r="C715" s="306" t="s">
        <v>1</v>
      </c>
      <c r="D715" s="306"/>
      <c r="E715" s="306"/>
      <c r="F715" s="306"/>
      <c r="G715" s="306"/>
      <c r="H715" s="306"/>
      <c r="I715" s="306"/>
    </row>
    <row r="716" spans="1:9" ht="20.100000000000001" customHeight="1" x14ac:dyDescent="0.2">
      <c r="C716" s="304" t="s">
        <v>674</v>
      </c>
      <c r="D716" s="304"/>
      <c r="E716" s="304"/>
      <c r="F716" s="304"/>
      <c r="G716" s="304"/>
      <c r="H716" s="304"/>
      <c r="I716" s="304"/>
    </row>
    <row r="717" spans="1:9" s="47" customFormat="1" ht="11.25" customHeight="1" x14ac:dyDescent="0.2">
      <c r="A717" s="35"/>
      <c r="B717" s="19"/>
      <c r="C717" s="35"/>
      <c r="D717" s="4"/>
      <c r="E717" s="129"/>
      <c r="F717" s="4"/>
      <c r="G717" s="4"/>
      <c r="H717" s="45"/>
      <c r="I717" s="45"/>
    </row>
    <row r="718" spans="1:9" ht="24.95" customHeight="1" x14ac:dyDescent="0.25">
      <c r="A718" s="11"/>
      <c r="B718" s="146" t="s">
        <v>490</v>
      </c>
      <c r="C718" s="10"/>
      <c r="E718" s="11"/>
      <c r="F718" s="11"/>
      <c r="G718" s="11"/>
      <c r="H718" s="198"/>
      <c r="I718" s="45"/>
    </row>
    <row r="719" spans="1:9" ht="11.25" customHeight="1" x14ac:dyDescent="0.25">
      <c r="A719" s="11"/>
      <c r="B719" s="49"/>
      <c r="C719" s="49"/>
      <c r="E719" s="11"/>
      <c r="F719" s="11"/>
      <c r="G719" s="11"/>
      <c r="H719" s="198"/>
      <c r="I719" s="45"/>
    </row>
    <row r="720" spans="1:9" ht="25.5" customHeight="1" x14ac:dyDescent="0.2">
      <c r="B720" s="14" t="s">
        <v>0</v>
      </c>
      <c r="C720" s="15" t="s">
        <v>3</v>
      </c>
      <c r="D720" s="16" t="s">
        <v>4</v>
      </c>
      <c r="E720" s="17" t="s">
        <v>5</v>
      </c>
      <c r="F720" s="16" t="s">
        <v>6</v>
      </c>
      <c r="G720" s="16" t="s">
        <v>7</v>
      </c>
      <c r="H720" s="18" t="s">
        <v>8</v>
      </c>
      <c r="I720" s="267" t="s">
        <v>9</v>
      </c>
    </row>
    <row r="721" spans="1:10" s="69" customFormat="1" ht="25.5" customHeight="1" x14ac:dyDescent="0.2">
      <c r="A721" s="26"/>
      <c r="B721" s="217">
        <v>1</v>
      </c>
      <c r="C721" s="20" t="s">
        <v>491</v>
      </c>
      <c r="D721" s="145" t="s">
        <v>492</v>
      </c>
      <c r="E721" s="292" t="s">
        <v>47</v>
      </c>
      <c r="F721" s="226">
        <v>11509.570800000001</v>
      </c>
      <c r="G721" s="157">
        <v>505.65060000000011</v>
      </c>
      <c r="H721" s="227"/>
      <c r="I721" s="23">
        <f>F721-G721+H721</f>
        <v>11003.9202</v>
      </c>
    </row>
    <row r="722" spans="1:10" s="69" customFormat="1" ht="25.5" customHeight="1" x14ac:dyDescent="0.2">
      <c r="A722" s="26"/>
      <c r="B722" s="217">
        <v>2</v>
      </c>
      <c r="C722" s="52" t="s">
        <v>493</v>
      </c>
      <c r="D722" s="108" t="s">
        <v>494</v>
      </c>
      <c r="E722" s="272" t="s">
        <v>495</v>
      </c>
      <c r="F722" s="228">
        <v>4941.8500000000004</v>
      </c>
      <c r="G722" s="103"/>
      <c r="H722" s="151">
        <v>90</v>
      </c>
      <c r="I722" s="34">
        <f t="shared" ref="I722:I730" si="44">F722-G722+H722</f>
        <v>5031.8500000000004</v>
      </c>
    </row>
    <row r="723" spans="1:10" s="69" customFormat="1" ht="25.5" customHeight="1" x14ac:dyDescent="0.2">
      <c r="A723" s="26"/>
      <c r="B723" s="65" t="s">
        <v>25</v>
      </c>
      <c r="C723" s="52" t="s">
        <v>496</v>
      </c>
      <c r="D723" s="108" t="s">
        <v>497</v>
      </c>
      <c r="E723" s="272" t="s">
        <v>495</v>
      </c>
      <c r="F723" s="228">
        <v>4941.8500000000004</v>
      </c>
      <c r="G723" s="103"/>
      <c r="H723" s="151">
        <v>90</v>
      </c>
      <c r="I723" s="34">
        <f t="shared" si="44"/>
        <v>5031.8500000000004</v>
      </c>
    </row>
    <row r="724" spans="1:10" s="69" customFormat="1" ht="25.5" customHeight="1" x14ac:dyDescent="0.2">
      <c r="A724" s="26"/>
      <c r="B724" s="65" t="s">
        <v>27</v>
      </c>
      <c r="C724" s="101" t="s">
        <v>498</v>
      </c>
      <c r="D724" s="105" t="s">
        <v>499</v>
      </c>
      <c r="E724" s="272" t="s">
        <v>495</v>
      </c>
      <c r="F724" s="107">
        <v>6610.15</v>
      </c>
      <c r="G724" s="107">
        <v>342.83</v>
      </c>
      <c r="H724" s="151"/>
      <c r="I724" s="34">
        <f t="shared" si="44"/>
        <v>6267.32</v>
      </c>
      <c r="J724" s="87"/>
    </row>
    <row r="725" spans="1:10" s="69" customFormat="1" ht="25.5" customHeight="1" x14ac:dyDescent="0.2">
      <c r="A725" s="26"/>
      <c r="B725" s="65" t="s">
        <v>30</v>
      </c>
      <c r="C725" s="52" t="s">
        <v>500</v>
      </c>
      <c r="D725" s="105" t="s">
        <v>501</v>
      </c>
      <c r="E725" s="272" t="s">
        <v>502</v>
      </c>
      <c r="F725" s="107">
        <v>4941.8500000000004</v>
      </c>
      <c r="G725" s="107"/>
      <c r="H725" s="151">
        <v>90</v>
      </c>
      <c r="I725" s="34">
        <f t="shared" si="44"/>
        <v>5031.8500000000004</v>
      </c>
      <c r="J725" s="87"/>
    </row>
    <row r="726" spans="1:10" s="69" customFormat="1" ht="25.5" customHeight="1" x14ac:dyDescent="0.2">
      <c r="A726" s="26"/>
      <c r="B726" s="65" t="s">
        <v>32</v>
      </c>
      <c r="C726" s="52" t="s">
        <v>503</v>
      </c>
      <c r="D726" s="108" t="s">
        <v>504</v>
      </c>
      <c r="E726" s="272" t="s">
        <v>495</v>
      </c>
      <c r="F726" s="107">
        <v>4941.8500000000004</v>
      </c>
      <c r="G726" s="107"/>
      <c r="H726" s="151">
        <v>90</v>
      </c>
      <c r="I726" s="34">
        <f t="shared" si="44"/>
        <v>5031.8500000000004</v>
      </c>
      <c r="J726" s="164"/>
    </row>
    <row r="727" spans="1:10" s="69" customFormat="1" ht="25.5" customHeight="1" x14ac:dyDescent="0.2">
      <c r="A727" s="26"/>
      <c r="B727" s="65" t="s">
        <v>35</v>
      </c>
      <c r="C727" s="52" t="s">
        <v>505</v>
      </c>
      <c r="D727" s="108" t="s">
        <v>506</v>
      </c>
      <c r="E727" s="272" t="s">
        <v>495</v>
      </c>
      <c r="F727" s="107">
        <v>4941.8500000000004</v>
      </c>
      <c r="G727" s="107"/>
      <c r="H727" s="151">
        <v>90</v>
      </c>
      <c r="I727" s="34">
        <f t="shared" si="44"/>
        <v>5031.8500000000004</v>
      </c>
      <c r="J727" s="164"/>
    </row>
    <row r="728" spans="1:10" s="69" customFormat="1" ht="25.5" customHeight="1" x14ac:dyDescent="0.2">
      <c r="A728" s="26"/>
      <c r="B728" s="65" t="s">
        <v>38</v>
      </c>
      <c r="C728" s="70" t="s">
        <v>507</v>
      </c>
      <c r="D728" s="229" t="s">
        <v>508</v>
      </c>
      <c r="E728" s="293" t="s">
        <v>509</v>
      </c>
      <c r="F728" s="110">
        <v>3600</v>
      </c>
      <c r="G728" s="110"/>
      <c r="H728" s="77"/>
      <c r="I728" s="34">
        <f t="shared" si="44"/>
        <v>3600</v>
      </c>
      <c r="J728" s="164"/>
    </row>
    <row r="729" spans="1:10" s="69" customFormat="1" ht="25.5" customHeight="1" x14ac:dyDescent="0.2">
      <c r="A729" s="26"/>
      <c r="B729" s="65" t="s">
        <v>41</v>
      </c>
      <c r="C729" s="52" t="s">
        <v>510</v>
      </c>
      <c r="D729" s="105" t="s">
        <v>511</v>
      </c>
      <c r="E729" s="272" t="s">
        <v>512</v>
      </c>
      <c r="F729" s="107">
        <v>5110.91</v>
      </c>
      <c r="G729" s="107"/>
      <c r="H729" s="151">
        <v>90</v>
      </c>
      <c r="I729" s="34">
        <f t="shared" si="44"/>
        <v>5200.91</v>
      </c>
      <c r="J729" s="87"/>
    </row>
    <row r="730" spans="1:10" s="69" customFormat="1" ht="25.5" customHeight="1" x14ac:dyDescent="0.2">
      <c r="A730" s="26"/>
      <c r="B730" s="65" t="s">
        <v>220</v>
      </c>
      <c r="C730" s="52" t="s">
        <v>513</v>
      </c>
      <c r="D730" s="230"/>
      <c r="E730" s="272" t="s">
        <v>514</v>
      </c>
      <c r="F730" s="81">
        <v>3820.16</v>
      </c>
      <c r="G730" s="81"/>
      <c r="H730" s="151">
        <v>90</v>
      </c>
      <c r="I730" s="34">
        <f t="shared" si="44"/>
        <v>3910.16</v>
      </c>
      <c r="J730" s="231"/>
    </row>
    <row r="731" spans="1:10" s="41" customFormat="1" ht="11.25" customHeight="1" x14ac:dyDescent="0.2">
      <c r="A731" s="85"/>
      <c r="E731" s="85"/>
      <c r="F731" s="85"/>
      <c r="G731" s="85"/>
      <c r="H731" s="232" t="s">
        <v>18</v>
      </c>
      <c r="I731" s="43" t="s">
        <v>18</v>
      </c>
      <c r="J731" s="130"/>
    </row>
    <row r="732" spans="1:10" s="41" customFormat="1" ht="24.95" customHeight="1" x14ac:dyDescent="0.2">
      <c r="A732" s="85"/>
      <c r="B732" s="40" t="s">
        <v>19</v>
      </c>
      <c r="C732" s="40"/>
      <c r="E732" s="85"/>
      <c r="F732" s="43">
        <f>SUM(F721:F730)</f>
        <v>55360.040800000002</v>
      </c>
      <c r="G732" s="43">
        <f>SUM(G721:G730)</f>
        <v>848.48060000000009</v>
      </c>
      <c r="H732" s="43">
        <f>SUM(H721:H730)</f>
        <v>630</v>
      </c>
      <c r="I732" s="43">
        <f>SUM(I721:I731)</f>
        <v>55141.560200000007</v>
      </c>
      <c r="J732" s="96"/>
    </row>
    <row r="733" spans="1:10" s="41" customFormat="1" ht="24.95" customHeight="1" x14ac:dyDescent="0.2">
      <c r="A733" s="85"/>
      <c r="B733" s="40"/>
      <c r="C733" s="40"/>
      <c r="E733" s="85"/>
      <c r="F733" s="43"/>
      <c r="G733" s="43"/>
      <c r="H733" s="43"/>
      <c r="I733" s="43"/>
      <c r="J733" s="96"/>
    </row>
    <row r="734" spans="1:10" s="41" customFormat="1" ht="24.95" customHeight="1" x14ac:dyDescent="0.2">
      <c r="A734" s="85"/>
      <c r="B734" s="40"/>
      <c r="C734" s="40"/>
      <c r="E734" s="85"/>
      <c r="F734" s="43"/>
      <c r="G734" s="43"/>
      <c r="H734" s="43"/>
      <c r="I734" s="43"/>
      <c r="J734" s="96"/>
    </row>
    <row r="735" spans="1:10" s="41" customFormat="1" ht="24.95" customHeight="1" x14ac:dyDescent="0.2">
      <c r="A735" s="85"/>
      <c r="B735" s="40"/>
      <c r="C735" s="40"/>
      <c r="E735" s="85"/>
      <c r="F735" s="43"/>
      <c r="G735" s="43"/>
      <c r="H735" s="43"/>
      <c r="I735" s="43"/>
      <c r="J735" s="96"/>
    </row>
    <row r="736" spans="1:10" s="41" customFormat="1" ht="24.95" customHeight="1" x14ac:dyDescent="0.2">
      <c r="A736" s="85"/>
      <c r="B736" s="40"/>
      <c r="C736" s="40"/>
      <c r="E736" s="85"/>
      <c r="F736" s="43"/>
      <c r="G736" s="43"/>
      <c r="H736" s="43"/>
      <c r="I736" s="43"/>
      <c r="J736" s="96"/>
    </row>
    <row r="737" spans="1:10" ht="15" customHeight="1" x14ac:dyDescent="0.25">
      <c r="A737" s="1"/>
      <c r="B737" s="2"/>
      <c r="C737" s="305" t="s">
        <v>672</v>
      </c>
      <c r="D737" s="305"/>
      <c r="E737" s="305"/>
      <c r="F737" s="305"/>
      <c r="G737" s="305"/>
      <c r="H737" s="305"/>
      <c r="I737" s="305"/>
    </row>
    <row r="738" spans="1:10" ht="15" customHeight="1" x14ac:dyDescent="0.25">
      <c r="A738" s="1"/>
      <c r="B738" s="2"/>
      <c r="C738" s="305"/>
      <c r="D738" s="305"/>
      <c r="E738" s="305"/>
      <c r="F738" s="305"/>
      <c r="G738" s="305"/>
      <c r="H738" s="305"/>
      <c r="I738" s="305"/>
    </row>
    <row r="739" spans="1:10" ht="18" customHeight="1" x14ac:dyDescent="0.2">
      <c r="C739" s="306" t="s">
        <v>1</v>
      </c>
      <c r="D739" s="306"/>
      <c r="E739" s="306"/>
      <c r="F739" s="306"/>
      <c r="G739" s="306"/>
      <c r="H739" s="306"/>
      <c r="I739" s="306"/>
    </row>
    <row r="740" spans="1:10" ht="20.100000000000001" customHeight="1" x14ac:dyDescent="0.2">
      <c r="C740" s="304" t="s">
        <v>674</v>
      </c>
      <c r="D740" s="304"/>
      <c r="E740" s="304"/>
      <c r="F740" s="304"/>
      <c r="G740" s="304"/>
      <c r="H740" s="304"/>
      <c r="I740" s="304"/>
    </row>
    <row r="741" spans="1:10" s="47" customFormat="1" ht="11.25" customHeight="1" x14ac:dyDescent="0.2">
      <c r="A741" s="35"/>
      <c r="B741" s="19"/>
      <c r="C741" s="35"/>
      <c r="E741" s="129"/>
      <c r="F741" s="45"/>
      <c r="G741" s="45"/>
      <c r="H741" s="45"/>
      <c r="I741" s="45"/>
      <c r="J741" s="169"/>
    </row>
    <row r="742" spans="1:10" s="47" customFormat="1" ht="24.95" customHeight="1" x14ac:dyDescent="0.25">
      <c r="A742" s="35"/>
      <c r="B742" s="10" t="s">
        <v>515</v>
      </c>
      <c r="C742" s="10"/>
      <c r="E742" s="49"/>
      <c r="F742" s="4"/>
      <c r="G742" s="4"/>
      <c r="H742" s="197" t="s">
        <v>0</v>
      </c>
      <c r="I742" s="12"/>
      <c r="J742" s="169"/>
    </row>
    <row r="743" spans="1:10" ht="38.1" customHeight="1" x14ac:dyDescent="0.2">
      <c r="B743" s="14" t="s">
        <v>0</v>
      </c>
      <c r="C743" s="15" t="s">
        <v>3</v>
      </c>
      <c r="D743" s="16" t="s">
        <v>4</v>
      </c>
      <c r="E743" s="17" t="s">
        <v>5</v>
      </c>
      <c r="F743" s="16" t="s">
        <v>6</v>
      </c>
      <c r="G743" s="16" t="s">
        <v>7</v>
      </c>
      <c r="H743" s="18" t="s">
        <v>8</v>
      </c>
      <c r="I743" s="267" t="s">
        <v>9</v>
      </c>
    </row>
    <row r="744" spans="1:10" s="41" customFormat="1" ht="38.1" customHeight="1" x14ac:dyDescent="0.2">
      <c r="A744" s="85"/>
      <c r="B744" s="65" t="s">
        <v>10</v>
      </c>
      <c r="C744" s="20" t="s">
        <v>516</v>
      </c>
      <c r="D744" s="145" t="s">
        <v>517</v>
      </c>
      <c r="E744" s="278" t="s">
        <v>518</v>
      </c>
      <c r="F744" s="27">
        <v>8031.93</v>
      </c>
      <c r="G744" s="27">
        <v>180.02</v>
      </c>
      <c r="H744" s="233"/>
      <c r="I744" s="23">
        <f t="shared" ref="I744" si="45">F744-G744+H744</f>
        <v>7851.91</v>
      </c>
      <c r="J744" s="96"/>
    </row>
    <row r="745" spans="1:10" s="41" customFormat="1" ht="38.1" customHeight="1" x14ac:dyDescent="0.2">
      <c r="A745" s="85"/>
      <c r="B745" s="65" t="s">
        <v>14</v>
      </c>
      <c r="C745" s="52" t="s">
        <v>519</v>
      </c>
      <c r="D745" s="108" t="s">
        <v>520</v>
      </c>
      <c r="E745" s="280" t="s">
        <v>521</v>
      </c>
      <c r="F745" s="56">
        <v>4420.1400000000003</v>
      </c>
      <c r="G745" s="234"/>
      <c r="H745" s="127">
        <v>90</v>
      </c>
      <c r="I745" s="34">
        <f>F745-G745+H745</f>
        <v>4510.1400000000003</v>
      </c>
      <c r="J745" s="96"/>
    </row>
    <row r="746" spans="1:10" s="47" customFormat="1" ht="21.75" customHeight="1" x14ac:dyDescent="0.2">
      <c r="A746" s="35"/>
      <c r="E746" s="235"/>
      <c r="H746" s="237" t="s">
        <v>18</v>
      </c>
      <c r="I746" s="236" t="s">
        <v>18</v>
      </c>
      <c r="J746" s="200"/>
    </row>
    <row r="747" spans="1:10" s="41" customFormat="1" ht="24.95" customHeight="1" x14ac:dyDescent="0.2">
      <c r="A747" s="85"/>
      <c r="B747" s="40" t="s">
        <v>19</v>
      </c>
      <c r="C747" s="40"/>
      <c r="E747" s="85"/>
      <c r="F747" s="44">
        <f>SUM(F744:F745)</f>
        <v>12452.07</v>
      </c>
      <c r="G747" s="44">
        <f>G744</f>
        <v>180.02</v>
      </c>
      <c r="H747" s="43">
        <f t="shared" ref="H747" si="46">SUM(H744:H746)</f>
        <v>90</v>
      </c>
      <c r="I747" s="43">
        <f>SUM(I744:I746)</f>
        <v>12362.05</v>
      </c>
      <c r="J747" s="200"/>
    </row>
    <row r="748" spans="1:10" s="41" customFormat="1" ht="24.95" customHeight="1" x14ac:dyDescent="0.2">
      <c r="A748" s="85"/>
      <c r="B748" s="40"/>
      <c r="C748" s="40"/>
      <c r="E748" s="85"/>
      <c r="F748" s="44"/>
      <c r="G748" s="44"/>
      <c r="H748" s="43"/>
      <c r="I748" s="43"/>
      <c r="J748" s="200"/>
    </row>
    <row r="749" spans="1:10" s="41" customFormat="1" ht="24.95" customHeight="1" x14ac:dyDescent="0.2">
      <c r="A749" s="85"/>
      <c r="B749" s="40"/>
      <c r="C749" s="40"/>
      <c r="E749" s="85"/>
      <c r="F749" s="44"/>
      <c r="G749" s="44"/>
      <c r="H749" s="43"/>
      <c r="I749" s="43"/>
      <c r="J749" s="200"/>
    </row>
    <row r="750" spans="1:10" s="41" customFormat="1" ht="24.95" customHeight="1" x14ac:dyDescent="0.2">
      <c r="A750" s="85"/>
      <c r="B750" s="40"/>
      <c r="C750" s="40"/>
      <c r="E750" s="85"/>
      <c r="F750" s="44"/>
      <c r="G750" s="44"/>
      <c r="H750" s="43"/>
      <c r="I750" s="43"/>
      <c r="J750" s="200"/>
    </row>
    <row r="751" spans="1:10" s="41" customFormat="1" ht="24.95" customHeight="1" x14ac:dyDescent="0.2">
      <c r="A751" s="85"/>
      <c r="B751" s="40"/>
      <c r="C751" s="40"/>
      <c r="E751" s="85"/>
      <c r="F751" s="44"/>
      <c r="G751" s="44"/>
      <c r="H751" s="43"/>
      <c r="I751" s="43"/>
      <c r="J751" s="200"/>
    </row>
    <row r="752" spans="1:10" s="41" customFormat="1" ht="24.95" customHeight="1" x14ac:dyDescent="0.2">
      <c r="A752" s="85"/>
      <c r="B752" s="40"/>
      <c r="C752" s="40"/>
      <c r="E752" s="85"/>
      <c r="F752" s="44"/>
      <c r="G752" s="44"/>
      <c r="H752" s="43"/>
      <c r="I752" s="43"/>
      <c r="J752" s="200"/>
    </row>
    <row r="753" spans="1:10" s="41" customFormat="1" ht="24.95" customHeight="1" x14ac:dyDescent="0.2">
      <c r="A753" s="85"/>
      <c r="B753" s="40"/>
      <c r="C753" s="40"/>
      <c r="E753" s="85"/>
      <c r="F753" s="44"/>
      <c r="G753" s="44"/>
      <c r="H753" s="43"/>
      <c r="I753" s="43"/>
      <c r="J753" s="200"/>
    </row>
    <row r="754" spans="1:10" s="47" customFormat="1" ht="11.25" customHeight="1" x14ac:dyDescent="0.2">
      <c r="A754" s="35"/>
      <c r="B754" s="19"/>
      <c r="C754" s="35"/>
      <c r="E754" s="129"/>
      <c r="F754" s="4"/>
      <c r="G754" s="4"/>
      <c r="H754" s="45"/>
      <c r="I754" s="45"/>
      <c r="J754" s="200"/>
    </row>
    <row r="755" spans="1:10" s="47" customFormat="1" ht="11.25" customHeight="1" x14ac:dyDescent="0.2">
      <c r="A755" s="35"/>
      <c r="B755" s="19"/>
      <c r="C755" s="35"/>
      <c r="E755" s="129"/>
      <c r="F755" s="4"/>
      <c r="G755" s="4"/>
      <c r="H755" s="45"/>
      <c r="I755" s="45"/>
      <c r="J755" s="200"/>
    </row>
    <row r="756" spans="1:10" s="47" customFormat="1" ht="11.25" customHeight="1" x14ac:dyDescent="0.2">
      <c r="A756" s="35"/>
      <c r="B756" s="19"/>
      <c r="C756" s="35"/>
      <c r="E756" s="129"/>
      <c r="F756" s="4"/>
      <c r="G756" s="4"/>
      <c r="H756" s="45"/>
      <c r="I756" s="45"/>
      <c r="J756" s="200"/>
    </row>
    <row r="757" spans="1:10" ht="15" customHeight="1" x14ac:dyDescent="0.25">
      <c r="A757" s="1"/>
      <c r="B757" s="2"/>
      <c r="C757" s="305" t="s">
        <v>672</v>
      </c>
      <c r="D757" s="305"/>
      <c r="E757" s="305"/>
      <c r="F757" s="305"/>
      <c r="G757" s="305"/>
      <c r="H757" s="305"/>
      <c r="I757" s="305"/>
    </row>
    <row r="758" spans="1:10" ht="15" customHeight="1" x14ac:dyDescent="0.25">
      <c r="A758" s="1"/>
      <c r="B758" s="2"/>
      <c r="C758" s="305"/>
      <c r="D758" s="305"/>
      <c r="E758" s="305"/>
      <c r="F758" s="305"/>
      <c r="G758" s="305"/>
      <c r="H758" s="305"/>
      <c r="I758" s="305"/>
    </row>
    <row r="759" spans="1:10" ht="18" customHeight="1" x14ac:dyDescent="0.2">
      <c r="C759" s="306" t="s">
        <v>1</v>
      </c>
      <c r="D759" s="306"/>
      <c r="E759" s="306"/>
      <c r="F759" s="306"/>
      <c r="G759" s="306"/>
      <c r="H759" s="306"/>
      <c r="I759" s="306"/>
    </row>
    <row r="760" spans="1:10" ht="20.100000000000001" customHeight="1" x14ac:dyDescent="0.2">
      <c r="C760" s="304" t="s">
        <v>674</v>
      </c>
      <c r="D760" s="304"/>
      <c r="E760" s="304"/>
      <c r="F760" s="304"/>
      <c r="G760" s="304"/>
      <c r="H760" s="304"/>
      <c r="I760" s="304"/>
    </row>
    <row r="761" spans="1:10" s="47" customFormat="1" ht="11.25" customHeight="1" x14ac:dyDescent="0.2">
      <c r="A761" s="35"/>
      <c r="B761" s="19"/>
      <c r="C761" s="35"/>
      <c r="E761" s="129"/>
      <c r="F761" s="4"/>
      <c r="G761" s="4"/>
      <c r="H761" s="45"/>
      <c r="I761" s="45"/>
      <c r="J761" s="200"/>
    </row>
    <row r="762" spans="1:10" s="47" customFormat="1" ht="24.95" customHeight="1" x14ac:dyDescent="0.25">
      <c r="A762" s="35"/>
      <c r="B762" s="146" t="s">
        <v>522</v>
      </c>
      <c r="C762" s="10"/>
      <c r="D762" s="169"/>
      <c r="E762" s="49"/>
      <c r="F762" s="238"/>
      <c r="G762" s="238"/>
      <c r="H762" s="197"/>
      <c r="I762" s="12"/>
      <c r="J762" s="200"/>
    </row>
    <row r="763" spans="1:10" ht="38.1" customHeight="1" x14ac:dyDescent="0.2">
      <c r="B763" s="14" t="s">
        <v>0</v>
      </c>
      <c r="C763" s="15" t="s">
        <v>3</v>
      </c>
      <c r="D763" s="16" t="s">
        <v>4</v>
      </c>
      <c r="E763" s="17" t="s">
        <v>5</v>
      </c>
      <c r="F763" s="16" t="s">
        <v>6</v>
      </c>
      <c r="G763" s="16" t="s">
        <v>7</v>
      </c>
      <c r="H763" s="18" t="s">
        <v>8</v>
      </c>
      <c r="I763" s="267" t="s">
        <v>9</v>
      </c>
    </row>
    <row r="764" spans="1:10" s="41" customFormat="1" ht="38.1" customHeight="1" x14ac:dyDescent="0.2">
      <c r="A764" s="85"/>
      <c r="B764" s="65" t="s">
        <v>10</v>
      </c>
      <c r="C764" s="20" t="s">
        <v>523</v>
      </c>
      <c r="D764" s="145" t="s">
        <v>524</v>
      </c>
      <c r="E764" s="98" t="s">
        <v>47</v>
      </c>
      <c r="F764" s="27">
        <v>11509.570800000001</v>
      </c>
      <c r="G764" s="27">
        <v>505.65060000000011</v>
      </c>
      <c r="H764" s="67"/>
      <c r="I764" s="23">
        <f>F764-G764+H764</f>
        <v>11003.9202</v>
      </c>
      <c r="J764" s="200"/>
    </row>
    <row r="765" spans="1:10" s="41" customFormat="1" ht="38.1" customHeight="1" x14ac:dyDescent="0.2">
      <c r="A765" s="85"/>
      <c r="B765" s="65" t="s">
        <v>14</v>
      </c>
      <c r="C765" s="52" t="s">
        <v>525</v>
      </c>
      <c r="D765" s="108" t="s">
        <v>526</v>
      </c>
      <c r="E765" s="122" t="s">
        <v>215</v>
      </c>
      <c r="F765" s="56">
        <v>4420.1400000000003</v>
      </c>
      <c r="G765" s="56"/>
      <c r="H765" s="151">
        <v>90</v>
      </c>
      <c r="I765" s="34">
        <f>F765-G765+H765</f>
        <v>4510.1400000000003</v>
      </c>
      <c r="J765" s="200"/>
    </row>
    <row r="766" spans="1:10" s="41" customFormat="1" ht="11.25" customHeight="1" x14ac:dyDescent="0.2">
      <c r="A766" s="85"/>
      <c r="E766" s="95"/>
      <c r="H766" s="186" t="s">
        <v>18</v>
      </c>
      <c r="I766" s="93" t="s">
        <v>18</v>
      </c>
      <c r="J766" s="200"/>
    </row>
    <row r="767" spans="1:10" s="41" customFormat="1" ht="24.95" customHeight="1" x14ac:dyDescent="0.2">
      <c r="A767" s="85"/>
      <c r="B767" s="136" t="s">
        <v>19</v>
      </c>
      <c r="C767" s="40"/>
      <c r="D767" s="69"/>
      <c r="E767" s="85"/>
      <c r="F767" s="44">
        <f>SUM(F764:F765)</f>
        <v>15929.710800000001</v>
      </c>
      <c r="G767" s="44">
        <f>G764</f>
        <v>505.65060000000011</v>
      </c>
      <c r="H767" s="43">
        <f t="shared" ref="H767" si="47">SUM(H764:H766)</f>
        <v>90</v>
      </c>
      <c r="I767" s="43">
        <f>SUM(I764:I766)</f>
        <v>15514.0602</v>
      </c>
      <c r="J767" s="200"/>
    </row>
    <row r="768" spans="1:10" s="41" customFormat="1" ht="24.95" customHeight="1" x14ac:dyDescent="0.2">
      <c r="A768" s="85"/>
      <c r="B768" s="40"/>
      <c r="C768" s="40"/>
      <c r="D768" s="69"/>
      <c r="E768" s="85"/>
      <c r="F768" s="44"/>
      <c r="G768" s="44"/>
      <c r="H768" s="43"/>
      <c r="I768" s="43"/>
      <c r="J768" s="200"/>
    </row>
    <row r="769" spans="1:10" s="41" customFormat="1" ht="24.95" customHeight="1" x14ac:dyDescent="0.2">
      <c r="A769" s="85"/>
      <c r="B769" s="40"/>
      <c r="C769" s="40"/>
      <c r="D769" s="69"/>
      <c r="E769" s="85"/>
      <c r="F769" s="44"/>
      <c r="G769" s="44"/>
      <c r="H769" s="43"/>
      <c r="I769" s="43"/>
      <c r="J769" s="200"/>
    </row>
    <row r="770" spans="1:10" s="41" customFormat="1" ht="24.95" customHeight="1" x14ac:dyDescent="0.2">
      <c r="A770" s="85"/>
      <c r="B770" s="40"/>
      <c r="C770" s="40"/>
      <c r="D770" s="69"/>
      <c r="E770" s="85"/>
      <c r="F770" s="44"/>
      <c r="G770" s="44"/>
      <c r="H770" s="43"/>
      <c r="I770" s="43"/>
      <c r="J770" s="200"/>
    </row>
    <row r="771" spans="1:10" s="41" customFormat="1" ht="24.95" customHeight="1" x14ac:dyDescent="0.2">
      <c r="A771" s="85"/>
      <c r="B771" s="40"/>
      <c r="C771" s="40"/>
      <c r="D771" s="69"/>
      <c r="E771" s="85"/>
      <c r="F771" s="44"/>
      <c r="G771" s="44"/>
      <c r="H771" s="43"/>
      <c r="I771" s="43"/>
      <c r="J771" s="200"/>
    </row>
    <row r="772" spans="1:10" s="41" customFormat="1" ht="24.95" customHeight="1" x14ac:dyDescent="0.2">
      <c r="A772" s="85"/>
      <c r="B772" s="40"/>
      <c r="C772" s="40"/>
      <c r="D772" s="69"/>
      <c r="E772" s="85"/>
      <c r="F772" s="44"/>
      <c r="G772" s="44"/>
      <c r="H772" s="43"/>
      <c r="I772" s="43"/>
      <c r="J772" s="200"/>
    </row>
    <row r="773" spans="1:10" s="41" customFormat="1" ht="24.95" customHeight="1" x14ac:dyDescent="0.2">
      <c r="A773" s="85"/>
      <c r="B773" s="40"/>
      <c r="C773" s="40"/>
      <c r="D773" s="69"/>
      <c r="E773" s="85"/>
      <c r="F773" s="44"/>
      <c r="G773" s="44"/>
      <c r="H773" s="43"/>
      <c r="I773" s="43"/>
      <c r="J773" s="200"/>
    </row>
    <row r="774" spans="1:10" s="41" customFormat="1" ht="24.95" customHeight="1" x14ac:dyDescent="0.2">
      <c r="A774" s="85"/>
      <c r="B774" s="40"/>
      <c r="C774" s="40"/>
      <c r="D774" s="69"/>
      <c r="E774" s="85"/>
      <c r="F774" s="44"/>
      <c r="G774" s="44"/>
      <c r="H774" s="43"/>
      <c r="I774" s="43"/>
      <c r="J774" s="200"/>
    </row>
    <row r="775" spans="1:10" s="41" customFormat="1" ht="24.95" customHeight="1" x14ac:dyDescent="0.2">
      <c r="A775" s="85"/>
      <c r="B775" s="40"/>
      <c r="C775" s="40"/>
      <c r="D775" s="69"/>
      <c r="E775" s="85"/>
      <c r="F775" s="44"/>
      <c r="G775" s="44"/>
      <c r="H775" s="43"/>
      <c r="I775" s="43"/>
      <c r="J775" s="200"/>
    </row>
    <row r="776" spans="1:10" ht="15" customHeight="1" x14ac:dyDescent="0.25">
      <c r="A776" s="1"/>
      <c r="B776" s="2"/>
      <c r="C776" s="305" t="s">
        <v>672</v>
      </c>
      <c r="D776" s="305"/>
      <c r="E776" s="305"/>
      <c r="F776" s="305"/>
      <c r="G776" s="305"/>
      <c r="H776" s="305"/>
      <c r="I776" s="305"/>
    </row>
    <row r="777" spans="1:10" ht="15" customHeight="1" x14ac:dyDescent="0.25">
      <c r="A777" s="1"/>
      <c r="B777" s="2"/>
      <c r="C777" s="305"/>
      <c r="D777" s="305"/>
      <c r="E777" s="305"/>
      <c r="F777" s="305"/>
      <c r="G777" s="305"/>
      <c r="H777" s="305"/>
      <c r="I777" s="305"/>
    </row>
    <row r="778" spans="1:10" ht="18" customHeight="1" x14ac:dyDescent="0.2">
      <c r="C778" s="306" t="s">
        <v>1</v>
      </c>
      <c r="D778" s="306"/>
      <c r="E778" s="306"/>
      <c r="F778" s="306"/>
      <c r="G778" s="306"/>
      <c r="H778" s="306"/>
      <c r="I778" s="306"/>
    </row>
    <row r="779" spans="1:10" ht="20.100000000000001" customHeight="1" x14ac:dyDescent="0.2">
      <c r="C779" s="304" t="s">
        <v>674</v>
      </c>
      <c r="D779" s="304"/>
      <c r="E779" s="304"/>
      <c r="F779" s="304"/>
      <c r="G779" s="304"/>
      <c r="H779" s="304"/>
      <c r="I779" s="304"/>
    </row>
    <row r="780" spans="1:10" s="47" customFormat="1" ht="11.25" customHeight="1" x14ac:dyDescent="0.2">
      <c r="A780" s="35"/>
      <c r="B780" s="19"/>
      <c r="C780" s="35"/>
      <c r="E780" s="129"/>
      <c r="F780" s="4"/>
      <c r="G780" s="4"/>
      <c r="H780" s="45"/>
      <c r="I780" s="45"/>
      <c r="J780" s="200"/>
    </row>
    <row r="781" spans="1:10" ht="24.95" customHeight="1" x14ac:dyDescent="0.25">
      <c r="A781" s="11"/>
      <c r="B781" s="146" t="s">
        <v>527</v>
      </c>
      <c r="C781" s="10"/>
      <c r="E781" s="49"/>
      <c r="F781" s="11"/>
      <c r="G781" s="11"/>
      <c r="H781" s="198"/>
      <c r="I781" s="45"/>
      <c r="J781" s="200"/>
    </row>
    <row r="782" spans="1:10" ht="38.1" customHeight="1" x14ac:dyDescent="0.2">
      <c r="B782" s="14" t="s">
        <v>0</v>
      </c>
      <c r="C782" s="15" t="s">
        <v>3</v>
      </c>
      <c r="D782" s="16" t="s">
        <v>4</v>
      </c>
      <c r="E782" s="17" t="s">
        <v>5</v>
      </c>
      <c r="F782" s="16" t="s">
        <v>6</v>
      </c>
      <c r="G782" s="16" t="s">
        <v>7</v>
      </c>
      <c r="H782" s="18" t="s">
        <v>8</v>
      </c>
      <c r="I782" s="267" t="s">
        <v>9</v>
      </c>
    </row>
    <row r="783" spans="1:10" s="69" customFormat="1" ht="38.1" customHeight="1" x14ac:dyDescent="0.2">
      <c r="A783" s="26"/>
      <c r="B783" s="65" t="s">
        <v>10</v>
      </c>
      <c r="C783" s="20" t="s">
        <v>528</v>
      </c>
      <c r="D783" s="239" t="s">
        <v>529</v>
      </c>
      <c r="E783" s="278" t="s">
        <v>530</v>
      </c>
      <c r="F783" s="240">
        <v>1774.9368000000002</v>
      </c>
      <c r="G783" s="51"/>
      <c r="H783" s="240">
        <v>175</v>
      </c>
      <c r="I783" s="23">
        <f>F783-G783+H783</f>
        <v>1949.9368000000002</v>
      </c>
      <c r="J783" s="96"/>
    </row>
    <row r="784" spans="1:10" s="69" customFormat="1" ht="38.1" customHeight="1" x14ac:dyDescent="0.2">
      <c r="A784" s="26"/>
      <c r="B784" s="65" t="s">
        <v>14</v>
      </c>
      <c r="C784" s="52" t="s">
        <v>531</v>
      </c>
      <c r="D784" s="99" t="s">
        <v>532</v>
      </c>
      <c r="E784" s="277" t="s">
        <v>530</v>
      </c>
      <c r="F784" s="107">
        <v>1774.9368000000002</v>
      </c>
      <c r="G784" s="53"/>
      <c r="H784" s="107">
        <v>175</v>
      </c>
      <c r="I784" s="34">
        <f t="shared" ref="I784:I842" si="48">F784-G784+H784</f>
        <v>1949.9368000000002</v>
      </c>
      <c r="J784" s="96"/>
    </row>
    <row r="785" spans="1:10" s="69" customFormat="1" ht="38.1" customHeight="1" x14ac:dyDescent="0.2">
      <c r="A785" s="26"/>
      <c r="B785" s="65" t="s">
        <v>25</v>
      </c>
      <c r="C785" s="52" t="s">
        <v>533</v>
      </c>
      <c r="D785" s="99" t="s">
        <v>534</v>
      </c>
      <c r="E785" s="277" t="s">
        <v>530</v>
      </c>
      <c r="F785" s="81">
        <v>2356.2630000000004</v>
      </c>
      <c r="G785" s="53"/>
      <c r="H785" s="81">
        <v>167</v>
      </c>
      <c r="I785" s="34">
        <f t="shared" si="48"/>
        <v>2523.2630000000004</v>
      </c>
      <c r="J785" s="96"/>
    </row>
    <row r="786" spans="1:10" s="69" customFormat="1" ht="38.1" customHeight="1" x14ac:dyDescent="0.2">
      <c r="A786" s="26"/>
      <c r="B786" s="65" t="s">
        <v>27</v>
      </c>
      <c r="C786" s="52" t="s">
        <v>535</v>
      </c>
      <c r="D786" s="99" t="s">
        <v>536</v>
      </c>
      <c r="E786" s="277" t="s">
        <v>530</v>
      </c>
      <c r="F786" s="107">
        <v>3570.5124000000005</v>
      </c>
      <c r="G786" s="53"/>
      <c r="H786" s="107">
        <v>142</v>
      </c>
      <c r="I786" s="34">
        <f t="shared" si="48"/>
        <v>3712.5124000000005</v>
      </c>
      <c r="J786" s="96"/>
    </row>
    <row r="787" spans="1:10" s="69" customFormat="1" ht="38.1" customHeight="1" x14ac:dyDescent="0.2">
      <c r="A787" s="26"/>
      <c r="B787" s="65" t="s">
        <v>30</v>
      </c>
      <c r="C787" s="52" t="s">
        <v>537</v>
      </c>
      <c r="D787" s="99" t="s">
        <v>538</v>
      </c>
      <c r="E787" s="277" t="s">
        <v>530</v>
      </c>
      <c r="F787" s="107">
        <v>1578.8682000000003</v>
      </c>
      <c r="G787" s="53"/>
      <c r="H787" s="107">
        <v>175</v>
      </c>
      <c r="I787" s="34">
        <f t="shared" si="48"/>
        <v>1753.8682000000003</v>
      </c>
      <c r="J787" s="96"/>
    </row>
    <row r="788" spans="1:10" s="69" customFormat="1" ht="38.1" customHeight="1" x14ac:dyDescent="0.2">
      <c r="A788" s="26"/>
      <c r="B788" s="65" t="s">
        <v>32</v>
      </c>
      <c r="C788" s="52" t="s">
        <v>539</v>
      </c>
      <c r="D788" s="99" t="s">
        <v>540</v>
      </c>
      <c r="E788" s="277" t="s">
        <v>530</v>
      </c>
      <c r="F788" s="107">
        <v>4146.1056000000008</v>
      </c>
      <c r="G788" s="53"/>
      <c r="H788" s="107">
        <v>129</v>
      </c>
      <c r="I788" s="34">
        <f t="shared" si="48"/>
        <v>4275.1056000000008</v>
      </c>
      <c r="J788" s="96"/>
    </row>
    <row r="789" spans="1:10" s="69" customFormat="1" ht="38.1" customHeight="1" x14ac:dyDescent="0.2">
      <c r="A789" s="26"/>
      <c r="B789" s="65" t="s">
        <v>35</v>
      </c>
      <c r="C789" s="52" t="s">
        <v>541</v>
      </c>
      <c r="D789" s="99" t="s">
        <v>542</v>
      </c>
      <c r="E789" s="277" t="s">
        <v>530</v>
      </c>
      <c r="F789" s="107">
        <v>5062.2390000000005</v>
      </c>
      <c r="G789" s="53"/>
      <c r="H789" s="107">
        <v>90</v>
      </c>
      <c r="I789" s="34">
        <f t="shared" si="48"/>
        <v>5152.2390000000005</v>
      </c>
      <c r="J789" s="96"/>
    </row>
    <row r="790" spans="1:10" s="69" customFormat="1" ht="38.1" customHeight="1" x14ac:dyDescent="0.2">
      <c r="A790" s="26"/>
      <c r="B790" s="65" t="s">
        <v>38</v>
      </c>
      <c r="C790" s="52" t="s">
        <v>543</v>
      </c>
      <c r="D790" s="99" t="s">
        <v>544</v>
      </c>
      <c r="E790" s="277" t="s">
        <v>530</v>
      </c>
      <c r="F790" s="107">
        <v>5453.2295999999997</v>
      </c>
      <c r="G790" s="53"/>
      <c r="H790" s="107">
        <v>90</v>
      </c>
      <c r="I790" s="34">
        <f t="shared" si="48"/>
        <v>5543.2295999999997</v>
      </c>
      <c r="J790" s="96"/>
    </row>
    <row r="791" spans="1:10" s="69" customFormat="1" ht="38.1" customHeight="1" x14ac:dyDescent="0.2">
      <c r="A791" s="26"/>
      <c r="B791" s="65" t="s">
        <v>41</v>
      </c>
      <c r="C791" s="52" t="s">
        <v>545</v>
      </c>
      <c r="D791" s="99" t="s">
        <v>546</v>
      </c>
      <c r="E791" s="277" t="s">
        <v>530</v>
      </c>
      <c r="F791" s="107">
        <v>5062.2390000000005</v>
      </c>
      <c r="G791" s="53"/>
      <c r="H791" s="107">
        <v>90</v>
      </c>
      <c r="I791" s="34">
        <f t="shared" si="48"/>
        <v>5152.2390000000005</v>
      </c>
      <c r="J791" s="96"/>
    </row>
    <row r="792" spans="1:10" s="69" customFormat="1" ht="38.1" customHeight="1" x14ac:dyDescent="0.2">
      <c r="A792" s="26"/>
      <c r="B792" s="65" t="s">
        <v>220</v>
      </c>
      <c r="C792" s="52" t="s">
        <v>547</v>
      </c>
      <c r="D792" s="99" t="s">
        <v>548</v>
      </c>
      <c r="E792" s="277" t="s">
        <v>530</v>
      </c>
      <c r="F792" s="107">
        <v>5062.2390000000005</v>
      </c>
      <c r="G792" s="53"/>
      <c r="H792" s="107">
        <v>90</v>
      </c>
      <c r="I792" s="34">
        <f t="shared" si="48"/>
        <v>5152.2390000000005</v>
      </c>
      <c r="J792" s="96"/>
    </row>
    <row r="793" spans="1:10" s="69" customFormat="1" ht="38.1" customHeight="1" x14ac:dyDescent="0.2">
      <c r="A793" s="26"/>
      <c r="B793" s="65" t="s">
        <v>223</v>
      </c>
      <c r="C793" s="52" t="s">
        <v>549</v>
      </c>
      <c r="D793" s="99" t="s">
        <v>550</v>
      </c>
      <c r="E793" s="277" t="s">
        <v>530</v>
      </c>
      <c r="F793" s="107">
        <v>5062.2390000000005</v>
      </c>
      <c r="G793" s="53"/>
      <c r="H793" s="107">
        <v>90</v>
      </c>
      <c r="I793" s="34">
        <f t="shared" si="48"/>
        <v>5152.2390000000005</v>
      </c>
      <c r="J793" s="96"/>
    </row>
    <row r="794" spans="1:10" s="69" customFormat="1" ht="38.1" customHeight="1" x14ac:dyDescent="0.2">
      <c r="A794" s="26"/>
      <c r="B794" s="65" t="s">
        <v>226</v>
      </c>
      <c r="C794" s="52" t="s">
        <v>551</v>
      </c>
      <c r="D794" s="99" t="s">
        <v>552</v>
      </c>
      <c r="E794" s="277" t="s">
        <v>530</v>
      </c>
      <c r="F794" s="107">
        <v>4663.2222000000011</v>
      </c>
      <c r="G794" s="53"/>
      <c r="H794" s="107">
        <v>111</v>
      </c>
      <c r="I794" s="34">
        <f t="shared" si="48"/>
        <v>4774.2222000000011</v>
      </c>
      <c r="J794" s="96"/>
    </row>
    <row r="795" spans="1:10" s="69" customFormat="1" ht="38.1" customHeight="1" x14ac:dyDescent="0.2">
      <c r="A795" s="26"/>
      <c r="B795" s="65" t="s">
        <v>229</v>
      </c>
      <c r="C795" s="52" t="s">
        <v>553</v>
      </c>
      <c r="D795" s="99" t="s">
        <v>538</v>
      </c>
      <c r="E795" s="277" t="s">
        <v>530</v>
      </c>
      <c r="F795" s="107">
        <v>3469.6116000000006</v>
      </c>
      <c r="G795" s="53"/>
      <c r="H795" s="107">
        <v>142</v>
      </c>
      <c r="I795" s="34">
        <f t="shared" si="48"/>
        <v>3611.6116000000006</v>
      </c>
      <c r="J795" s="96"/>
    </row>
    <row r="796" spans="1:10" s="69" customFormat="1" ht="38.1" customHeight="1" x14ac:dyDescent="0.2">
      <c r="A796" s="26"/>
      <c r="B796" s="65" t="s">
        <v>232</v>
      </c>
      <c r="C796" s="52" t="s">
        <v>554</v>
      </c>
      <c r="D796" s="99" t="s">
        <v>555</v>
      </c>
      <c r="E796" s="277" t="s">
        <v>530</v>
      </c>
      <c r="F796" s="107">
        <v>5062.2390000000005</v>
      </c>
      <c r="G796" s="53"/>
      <c r="H796" s="107">
        <v>90</v>
      </c>
      <c r="I796" s="34">
        <f t="shared" si="48"/>
        <v>5152.2390000000005</v>
      </c>
      <c r="J796" s="96"/>
    </row>
    <row r="797" spans="1:10" s="69" customFormat="1" ht="38.1" customHeight="1" x14ac:dyDescent="0.2">
      <c r="A797" s="26"/>
      <c r="B797" s="65" t="s">
        <v>387</v>
      </c>
      <c r="C797" s="52" t="s">
        <v>556</v>
      </c>
      <c r="D797" s="172" t="s">
        <v>557</v>
      </c>
      <c r="E797" s="277" t="s">
        <v>530</v>
      </c>
      <c r="F797" s="107">
        <v>4290.5772000000006</v>
      </c>
      <c r="G797" s="53"/>
      <c r="H797" s="107">
        <v>129</v>
      </c>
      <c r="I797" s="34">
        <f t="shared" si="48"/>
        <v>4419.5772000000006</v>
      </c>
      <c r="J797" s="96"/>
    </row>
    <row r="798" spans="1:10" s="69" customFormat="1" ht="38.1" customHeight="1" x14ac:dyDescent="0.2">
      <c r="A798" s="26"/>
      <c r="B798" s="65" t="s">
        <v>388</v>
      </c>
      <c r="C798" s="52" t="s">
        <v>558</v>
      </c>
      <c r="D798" s="99" t="s">
        <v>559</v>
      </c>
      <c r="E798" s="277" t="s">
        <v>530</v>
      </c>
      <c r="F798" s="107">
        <v>9404.4132000000009</v>
      </c>
      <c r="G798" s="53"/>
      <c r="H798" s="107"/>
      <c r="I798" s="34">
        <f t="shared" si="48"/>
        <v>9404.4132000000009</v>
      </c>
      <c r="J798" s="96"/>
    </row>
    <row r="799" spans="1:10" s="69" customFormat="1" ht="38.1" customHeight="1" x14ac:dyDescent="0.2">
      <c r="A799" s="26"/>
      <c r="B799" s="65" t="s">
        <v>389</v>
      </c>
      <c r="C799" s="52" t="s">
        <v>560</v>
      </c>
      <c r="D799" s="99" t="s">
        <v>561</v>
      </c>
      <c r="E799" s="277" t="s">
        <v>530</v>
      </c>
      <c r="F799" s="107">
        <v>3039.6366000000003</v>
      </c>
      <c r="G799" s="53"/>
      <c r="H799" s="107">
        <v>142</v>
      </c>
      <c r="I799" s="34">
        <f t="shared" si="48"/>
        <v>3181.6366000000003</v>
      </c>
      <c r="J799" s="96"/>
    </row>
    <row r="800" spans="1:10" s="69" customFormat="1" ht="38.1" customHeight="1" x14ac:dyDescent="0.2">
      <c r="A800" s="26"/>
      <c r="B800" s="65" t="s">
        <v>390</v>
      </c>
      <c r="C800" s="52" t="s">
        <v>562</v>
      </c>
      <c r="D800" s="99" t="s">
        <v>563</v>
      </c>
      <c r="E800" s="277" t="s">
        <v>530</v>
      </c>
      <c r="F800" s="107">
        <v>5062.2390000000005</v>
      </c>
      <c r="G800" s="53"/>
      <c r="H800" s="107">
        <v>90</v>
      </c>
      <c r="I800" s="34">
        <f t="shared" si="48"/>
        <v>5152.2390000000005</v>
      </c>
      <c r="J800" s="96"/>
    </row>
    <row r="801" spans="1:10" s="69" customFormat="1" ht="38.1" customHeight="1" x14ac:dyDescent="0.2">
      <c r="A801" s="26"/>
      <c r="B801" s="65" t="s">
        <v>391</v>
      </c>
      <c r="C801" s="52" t="s">
        <v>564</v>
      </c>
      <c r="D801" s="99" t="s">
        <v>565</v>
      </c>
      <c r="E801" s="277" t="s">
        <v>530</v>
      </c>
      <c r="F801" s="107">
        <v>4338.7344000000012</v>
      </c>
      <c r="G801" s="53"/>
      <c r="H801" s="107">
        <v>90</v>
      </c>
      <c r="I801" s="34">
        <f t="shared" si="48"/>
        <v>4428.7344000000012</v>
      </c>
      <c r="J801" s="96"/>
    </row>
    <row r="802" spans="1:10" s="69" customFormat="1" ht="38.1" customHeight="1" x14ac:dyDescent="0.2">
      <c r="A802" s="26"/>
      <c r="B802" s="65" t="s">
        <v>393</v>
      </c>
      <c r="C802" s="89" t="s">
        <v>566</v>
      </c>
      <c r="D802" s="99" t="s">
        <v>567</v>
      </c>
      <c r="E802" s="277" t="s">
        <v>530</v>
      </c>
      <c r="F802" s="107">
        <v>3797.5392000000002</v>
      </c>
      <c r="G802" s="53"/>
      <c r="H802" s="107">
        <v>138</v>
      </c>
      <c r="I802" s="34">
        <f t="shared" si="48"/>
        <v>3935.5392000000002</v>
      </c>
      <c r="J802" s="96"/>
    </row>
    <row r="803" spans="1:10" s="69" customFormat="1" ht="38.1" customHeight="1" x14ac:dyDescent="0.2">
      <c r="A803" s="26"/>
      <c r="B803" s="65" t="s">
        <v>394</v>
      </c>
      <c r="C803" s="52" t="s">
        <v>568</v>
      </c>
      <c r="D803" s="99" t="s">
        <v>569</v>
      </c>
      <c r="E803" s="277" t="s">
        <v>530</v>
      </c>
      <c r="F803" s="107">
        <v>3033.9</v>
      </c>
      <c r="G803" s="82"/>
      <c r="H803" s="127">
        <v>129</v>
      </c>
      <c r="I803" s="34">
        <f t="shared" si="48"/>
        <v>3162.9</v>
      </c>
      <c r="J803" s="96"/>
    </row>
    <row r="804" spans="1:10" s="69" customFormat="1" ht="38.1" customHeight="1" x14ac:dyDescent="0.2">
      <c r="A804" s="26"/>
      <c r="B804" s="65" t="s">
        <v>395</v>
      </c>
      <c r="C804" s="52" t="s">
        <v>570</v>
      </c>
      <c r="D804" s="99" t="s">
        <v>571</v>
      </c>
      <c r="E804" s="277" t="s">
        <v>530</v>
      </c>
      <c r="F804" s="81">
        <v>4252.74</v>
      </c>
      <c r="G804" s="242"/>
      <c r="H804" s="127">
        <v>129</v>
      </c>
      <c r="I804" s="34">
        <f t="shared" si="48"/>
        <v>4381.74</v>
      </c>
      <c r="J804" s="96"/>
    </row>
    <row r="805" spans="1:10" s="91" customFormat="1" ht="38.1" customHeight="1" x14ac:dyDescent="0.2">
      <c r="A805" s="95"/>
      <c r="B805" s="65" t="s">
        <v>396</v>
      </c>
      <c r="C805" s="52" t="s">
        <v>572</v>
      </c>
      <c r="D805" s="99" t="s">
        <v>573</v>
      </c>
      <c r="E805" s="277" t="s">
        <v>530</v>
      </c>
      <c r="F805" s="162">
        <v>5048.4798000000001</v>
      </c>
      <c r="G805" s="187"/>
      <c r="H805" s="104">
        <v>90</v>
      </c>
      <c r="I805" s="34">
        <f t="shared" si="48"/>
        <v>5138.4798000000001</v>
      </c>
      <c r="J805" s="96"/>
    </row>
    <row r="806" spans="1:10" s="91" customFormat="1" ht="38.1" customHeight="1" x14ac:dyDescent="0.2">
      <c r="A806" s="95"/>
      <c r="B806" s="65" t="s">
        <v>397</v>
      </c>
      <c r="C806" s="52" t="s">
        <v>574</v>
      </c>
      <c r="D806" s="99" t="s">
        <v>575</v>
      </c>
      <c r="E806" s="277" t="s">
        <v>530</v>
      </c>
      <c r="F806" s="162">
        <v>4663.2222000000011</v>
      </c>
      <c r="G806" s="243"/>
      <c r="H806" s="104">
        <v>111</v>
      </c>
      <c r="I806" s="34">
        <f t="shared" si="48"/>
        <v>4774.2222000000011</v>
      </c>
      <c r="J806" s="96"/>
    </row>
    <row r="807" spans="1:10" s="91" customFormat="1" ht="38.1" customHeight="1" x14ac:dyDescent="0.2">
      <c r="A807" s="95"/>
      <c r="B807" s="65" t="s">
        <v>398</v>
      </c>
      <c r="C807" s="52" t="s">
        <v>576</v>
      </c>
      <c r="D807" s="99" t="s">
        <v>577</v>
      </c>
      <c r="E807" s="277" t="s">
        <v>530</v>
      </c>
      <c r="F807" s="162">
        <v>8272.719000000001</v>
      </c>
      <c r="G807" s="187"/>
      <c r="H807" s="104"/>
      <c r="I807" s="34">
        <f t="shared" si="48"/>
        <v>8272.719000000001</v>
      </c>
      <c r="J807" s="96"/>
    </row>
    <row r="808" spans="1:10" s="91" customFormat="1" ht="38.1" customHeight="1" x14ac:dyDescent="0.2">
      <c r="A808" s="95"/>
      <c r="B808" s="65" t="s">
        <v>399</v>
      </c>
      <c r="C808" s="52" t="s">
        <v>183</v>
      </c>
      <c r="D808" s="99" t="s">
        <v>578</v>
      </c>
      <c r="E808" s="277" t="s">
        <v>530</v>
      </c>
      <c r="F808" s="162">
        <v>5062.2390000000005</v>
      </c>
      <c r="G808" s="187"/>
      <c r="H808" s="104">
        <v>90</v>
      </c>
      <c r="I808" s="34">
        <f t="shared" si="48"/>
        <v>5152.2390000000005</v>
      </c>
      <c r="J808" s="96"/>
    </row>
    <row r="809" spans="1:10" s="91" customFormat="1" ht="38.1" customHeight="1" x14ac:dyDescent="0.2">
      <c r="A809" s="95"/>
      <c r="B809" s="65" t="s">
        <v>400</v>
      </c>
      <c r="C809" s="52" t="s">
        <v>579</v>
      </c>
      <c r="D809" s="99" t="s">
        <v>580</v>
      </c>
      <c r="E809" s="277" t="s">
        <v>530</v>
      </c>
      <c r="F809" s="162">
        <v>7470.0990000000011</v>
      </c>
      <c r="G809" s="187"/>
      <c r="H809" s="104"/>
      <c r="I809" s="34">
        <f t="shared" si="48"/>
        <v>7470.0990000000011</v>
      </c>
      <c r="J809" s="96"/>
    </row>
    <row r="810" spans="1:10" s="91" customFormat="1" ht="38.1" customHeight="1" x14ac:dyDescent="0.2">
      <c r="A810" s="95"/>
      <c r="B810" s="65" t="s">
        <v>401</v>
      </c>
      <c r="C810" s="52" t="s">
        <v>581</v>
      </c>
      <c r="D810" s="99" t="s">
        <v>582</v>
      </c>
      <c r="E810" s="277" t="s">
        <v>530</v>
      </c>
      <c r="F810" s="162">
        <v>8272.719000000001</v>
      </c>
      <c r="G810" s="187"/>
      <c r="H810" s="104"/>
      <c r="I810" s="34">
        <f t="shared" si="48"/>
        <v>8272.719000000001</v>
      </c>
      <c r="J810" s="96"/>
    </row>
    <row r="811" spans="1:10" s="91" customFormat="1" ht="38.1" customHeight="1" x14ac:dyDescent="0.2">
      <c r="A811" s="95"/>
      <c r="B811" s="121">
        <v>29</v>
      </c>
      <c r="C811" s="52" t="s">
        <v>583</v>
      </c>
      <c r="D811" s="99" t="s">
        <v>584</v>
      </c>
      <c r="E811" s="277" t="s">
        <v>530</v>
      </c>
      <c r="F811" s="162">
        <v>7263.7110000000011</v>
      </c>
      <c r="G811" s="187"/>
      <c r="H811" s="104"/>
      <c r="I811" s="34">
        <f t="shared" si="48"/>
        <v>7263.7110000000011</v>
      </c>
      <c r="J811" s="96"/>
    </row>
    <row r="812" spans="1:10" s="91" customFormat="1" ht="38.1" customHeight="1" x14ac:dyDescent="0.2">
      <c r="A812" s="95"/>
      <c r="B812" s="121">
        <v>30</v>
      </c>
      <c r="C812" s="52" t="s">
        <v>585</v>
      </c>
      <c r="D812" s="99" t="s">
        <v>586</v>
      </c>
      <c r="E812" s="277" t="s">
        <v>530</v>
      </c>
      <c r="F812" s="162">
        <v>5523.1722000000009</v>
      </c>
      <c r="G812" s="187"/>
      <c r="H812" s="104"/>
      <c r="I812" s="34">
        <f t="shared" si="48"/>
        <v>5523.1722000000009</v>
      </c>
      <c r="J812" s="96"/>
    </row>
    <row r="813" spans="1:10" s="91" customFormat="1" ht="38.1" customHeight="1" x14ac:dyDescent="0.2">
      <c r="A813" s="95"/>
      <c r="B813" s="121">
        <v>31</v>
      </c>
      <c r="C813" s="52" t="s">
        <v>587</v>
      </c>
      <c r="D813" s="199" t="s">
        <v>588</v>
      </c>
      <c r="E813" s="277" t="s">
        <v>530</v>
      </c>
      <c r="F813" s="162">
        <v>10188.687600000001</v>
      </c>
      <c r="G813" s="187"/>
      <c r="H813" s="104"/>
      <c r="I813" s="34">
        <f t="shared" si="48"/>
        <v>10188.687600000001</v>
      </c>
      <c r="J813" s="96"/>
    </row>
    <row r="814" spans="1:10" s="91" customFormat="1" ht="38.1" customHeight="1" x14ac:dyDescent="0.2">
      <c r="A814" s="95"/>
      <c r="B814" s="121">
        <v>32</v>
      </c>
      <c r="C814" s="52" t="s">
        <v>589</v>
      </c>
      <c r="D814" s="199" t="s">
        <v>590</v>
      </c>
      <c r="E814" s="277" t="s">
        <v>530</v>
      </c>
      <c r="F814" s="162">
        <v>6901.385400000001</v>
      </c>
      <c r="G814" s="187"/>
      <c r="H814" s="104"/>
      <c r="I814" s="34">
        <f t="shared" si="48"/>
        <v>6901.385400000001</v>
      </c>
      <c r="J814" s="96"/>
    </row>
    <row r="815" spans="1:10" s="91" customFormat="1" ht="38.1" customHeight="1" x14ac:dyDescent="0.2">
      <c r="A815" s="95"/>
      <c r="B815" s="121">
        <v>33</v>
      </c>
      <c r="C815" s="52" t="s">
        <v>591</v>
      </c>
      <c r="D815" s="199" t="s">
        <v>592</v>
      </c>
      <c r="E815" s="277" t="s">
        <v>530</v>
      </c>
      <c r="F815" s="162">
        <v>7267.1508000000003</v>
      </c>
      <c r="G815" s="187"/>
      <c r="H815" s="104"/>
      <c r="I815" s="34">
        <f t="shared" si="48"/>
        <v>7267.1508000000003</v>
      </c>
      <c r="J815" s="96"/>
    </row>
    <row r="816" spans="1:10" s="91" customFormat="1" ht="38.1" customHeight="1" x14ac:dyDescent="0.2">
      <c r="A816" s="95"/>
      <c r="B816" s="121">
        <v>34</v>
      </c>
      <c r="C816" s="52" t="s">
        <v>593</v>
      </c>
      <c r="D816" s="244"/>
      <c r="E816" s="277" t="s">
        <v>530</v>
      </c>
      <c r="F816" s="162">
        <v>3314.8206000000009</v>
      </c>
      <c r="G816" s="187"/>
      <c r="H816" s="104">
        <v>90</v>
      </c>
      <c r="I816" s="34">
        <f t="shared" si="48"/>
        <v>3404.8206000000009</v>
      </c>
      <c r="J816" s="96"/>
    </row>
    <row r="817" spans="1:10" s="91" customFormat="1" ht="38.1" customHeight="1" x14ac:dyDescent="0.2">
      <c r="A817" s="95"/>
      <c r="B817" s="121">
        <v>35</v>
      </c>
      <c r="C817" s="52" t="s">
        <v>594</v>
      </c>
      <c r="D817" s="172" t="s">
        <v>595</v>
      </c>
      <c r="E817" s="277" t="s">
        <v>530</v>
      </c>
      <c r="F817" s="162">
        <v>5397.0461999999998</v>
      </c>
      <c r="G817" s="187"/>
      <c r="H817" s="104">
        <v>90</v>
      </c>
      <c r="I817" s="34">
        <f t="shared" si="48"/>
        <v>5487.0461999999998</v>
      </c>
      <c r="J817" s="96"/>
    </row>
    <row r="818" spans="1:10" s="91" customFormat="1" ht="38.1" customHeight="1" x14ac:dyDescent="0.2">
      <c r="A818" s="95"/>
      <c r="B818" s="65" t="s">
        <v>596</v>
      </c>
      <c r="C818" s="52" t="s">
        <v>597</v>
      </c>
      <c r="D818" s="172" t="s">
        <v>598</v>
      </c>
      <c r="E818" s="277" t="s">
        <v>530</v>
      </c>
      <c r="F818" s="162">
        <v>6919.7310000000016</v>
      </c>
      <c r="G818" s="187"/>
      <c r="H818" s="104"/>
      <c r="I818" s="34">
        <f t="shared" si="48"/>
        <v>6919.7310000000016</v>
      </c>
      <c r="J818" s="96"/>
    </row>
    <row r="819" spans="1:10" s="91" customFormat="1" ht="38.1" customHeight="1" x14ac:dyDescent="0.2">
      <c r="A819" s="95"/>
      <c r="B819" s="65" t="s">
        <v>599</v>
      </c>
      <c r="C819" s="52" t="s">
        <v>600</v>
      </c>
      <c r="D819" s="172" t="s">
        <v>601</v>
      </c>
      <c r="E819" s="277" t="s">
        <v>530</v>
      </c>
      <c r="F819" s="162">
        <v>2748.1356000000001</v>
      </c>
      <c r="G819" s="187"/>
      <c r="H819" s="104"/>
      <c r="I819" s="34">
        <f t="shared" si="48"/>
        <v>2748.1356000000001</v>
      </c>
      <c r="J819" s="96"/>
    </row>
    <row r="820" spans="1:10" s="91" customFormat="1" ht="38.1" customHeight="1" x14ac:dyDescent="0.2">
      <c r="A820" s="95"/>
      <c r="B820" s="65" t="s">
        <v>602</v>
      </c>
      <c r="C820" s="52" t="s">
        <v>603</v>
      </c>
      <c r="D820" s="172" t="s">
        <v>604</v>
      </c>
      <c r="E820" s="277" t="s">
        <v>530</v>
      </c>
      <c r="F820" s="162">
        <v>3403.1088</v>
      </c>
      <c r="G820" s="187"/>
      <c r="H820" s="104"/>
      <c r="I820" s="34">
        <f t="shared" si="48"/>
        <v>3403.1088</v>
      </c>
      <c r="J820" s="96"/>
    </row>
    <row r="821" spans="1:10" s="91" customFormat="1" ht="38.1" customHeight="1" x14ac:dyDescent="0.2">
      <c r="A821" s="95"/>
      <c r="B821" s="65" t="s">
        <v>605</v>
      </c>
      <c r="C821" s="52" t="s">
        <v>606</v>
      </c>
      <c r="D821" s="172" t="s">
        <v>607</v>
      </c>
      <c r="E821" s="277" t="s">
        <v>530</v>
      </c>
      <c r="F821" s="162">
        <v>5130.594000000001</v>
      </c>
      <c r="G821" s="187"/>
      <c r="H821" s="104">
        <v>90</v>
      </c>
      <c r="I821" s="34">
        <f t="shared" si="48"/>
        <v>5220.594000000001</v>
      </c>
      <c r="J821" s="96"/>
    </row>
    <row r="822" spans="1:10" s="91" customFormat="1" ht="38.1" customHeight="1" x14ac:dyDescent="0.2">
      <c r="A822" s="95"/>
      <c r="B822" s="65" t="s">
        <v>608</v>
      </c>
      <c r="C822" s="52" t="s">
        <v>609</v>
      </c>
      <c r="D822" s="172" t="s">
        <v>610</v>
      </c>
      <c r="E822" s="277" t="s">
        <v>530</v>
      </c>
      <c r="F822" s="162">
        <v>3066.5486249999999</v>
      </c>
      <c r="G822" s="187"/>
      <c r="H822" s="104">
        <v>90</v>
      </c>
      <c r="I822" s="34">
        <f t="shared" si="48"/>
        <v>3156.5486249999999</v>
      </c>
      <c r="J822" s="96"/>
    </row>
    <row r="823" spans="1:10" s="91" customFormat="1" ht="38.1" customHeight="1" x14ac:dyDescent="0.2">
      <c r="A823" s="95"/>
      <c r="B823" s="65" t="s">
        <v>611</v>
      </c>
      <c r="C823" s="89" t="s">
        <v>612</v>
      </c>
      <c r="D823" s="172" t="s">
        <v>613</v>
      </c>
      <c r="E823" s="277" t="s">
        <v>530</v>
      </c>
      <c r="F823" s="162">
        <v>8352.2643750000007</v>
      </c>
      <c r="G823" s="187"/>
      <c r="H823" s="104"/>
      <c r="I823" s="34">
        <f t="shared" si="48"/>
        <v>8352.2643750000007</v>
      </c>
      <c r="J823" s="96"/>
    </row>
    <row r="824" spans="1:10" s="91" customFormat="1" ht="38.1" customHeight="1" x14ac:dyDescent="0.2">
      <c r="A824" s="95"/>
      <c r="B824" s="65" t="s">
        <v>614</v>
      </c>
      <c r="C824" s="89" t="s">
        <v>615</v>
      </c>
      <c r="D824" s="172" t="s">
        <v>616</v>
      </c>
      <c r="E824" s="277" t="s">
        <v>530</v>
      </c>
      <c r="F824" s="162">
        <v>6492.05</v>
      </c>
      <c r="G824" s="187"/>
      <c r="H824" s="125"/>
      <c r="I824" s="34">
        <f t="shared" si="48"/>
        <v>6492.05</v>
      </c>
      <c r="J824" s="96"/>
    </row>
    <row r="825" spans="1:10" s="91" customFormat="1" ht="38.1" customHeight="1" x14ac:dyDescent="0.2">
      <c r="A825" s="95"/>
      <c r="B825" s="65" t="s">
        <v>617</v>
      </c>
      <c r="C825" s="245" t="s">
        <v>618</v>
      </c>
      <c r="D825" s="172" t="s">
        <v>619</v>
      </c>
      <c r="E825" s="277" t="s">
        <v>530</v>
      </c>
      <c r="F825" s="162">
        <v>3174.6</v>
      </c>
      <c r="G825" s="187"/>
      <c r="H825" s="104"/>
      <c r="I825" s="34">
        <f t="shared" si="48"/>
        <v>3174.6</v>
      </c>
      <c r="J825" s="96"/>
    </row>
    <row r="826" spans="1:10" s="91" customFormat="1" ht="38.1" customHeight="1" x14ac:dyDescent="0.2">
      <c r="A826" s="95"/>
      <c r="B826" s="65" t="s">
        <v>620</v>
      </c>
      <c r="C826" s="89" t="s">
        <v>621</v>
      </c>
      <c r="D826" s="172" t="s">
        <v>187</v>
      </c>
      <c r="E826" s="277" t="s">
        <v>530</v>
      </c>
      <c r="F826" s="162">
        <v>5110.91</v>
      </c>
      <c r="G826" s="187"/>
      <c r="H826" s="104">
        <v>90</v>
      </c>
      <c r="I826" s="34">
        <f t="shared" si="48"/>
        <v>5200.91</v>
      </c>
      <c r="J826" s="96"/>
    </row>
    <row r="827" spans="1:10" s="91" customFormat="1" ht="38.1" customHeight="1" x14ac:dyDescent="0.2">
      <c r="A827" s="95"/>
      <c r="B827" s="65" t="s">
        <v>622</v>
      </c>
      <c r="C827" s="89" t="s">
        <v>623</v>
      </c>
      <c r="D827" s="172" t="s">
        <v>624</v>
      </c>
      <c r="E827" s="277" t="s">
        <v>530</v>
      </c>
      <c r="F827" s="162">
        <v>2700</v>
      </c>
      <c r="G827" s="187"/>
      <c r="H827" s="104"/>
      <c r="I827" s="34">
        <f t="shared" si="48"/>
        <v>2700</v>
      </c>
      <c r="J827" s="96"/>
    </row>
    <row r="828" spans="1:10" s="91" customFormat="1" ht="38.1" customHeight="1" x14ac:dyDescent="0.2">
      <c r="A828" s="95"/>
      <c r="B828" s="65" t="s">
        <v>625</v>
      </c>
      <c r="C828" s="245" t="s">
        <v>626</v>
      </c>
      <c r="D828" s="172" t="s">
        <v>627</v>
      </c>
      <c r="E828" s="277" t="s">
        <v>527</v>
      </c>
      <c r="F828" s="162">
        <v>2516.66</v>
      </c>
      <c r="G828" s="187"/>
      <c r="H828" s="104"/>
      <c r="I828" s="34">
        <f t="shared" si="48"/>
        <v>2516.66</v>
      </c>
      <c r="J828" s="246"/>
    </row>
    <row r="829" spans="1:10" s="91" customFormat="1" ht="38.1" customHeight="1" x14ac:dyDescent="0.2">
      <c r="A829" s="95"/>
      <c r="B829" s="65" t="s">
        <v>628</v>
      </c>
      <c r="C829" s="89" t="s">
        <v>629</v>
      </c>
      <c r="D829" s="172" t="s">
        <v>630</v>
      </c>
      <c r="E829" s="277" t="s">
        <v>527</v>
      </c>
      <c r="F829" s="162">
        <v>3687.04</v>
      </c>
      <c r="G829" s="187"/>
      <c r="H829" s="104">
        <v>142</v>
      </c>
      <c r="I829" s="34">
        <f t="shared" si="48"/>
        <v>3829.04</v>
      </c>
      <c r="J829" s="96"/>
    </row>
    <row r="830" spans="1:10" s="91" customFormat="1" ht="38.1" customHeight="1" x14ac:dyDescent="0.2">
      <c r="A830" s="95"/>
      <c r="B830" s="65" t="s">
        <v>631</v>
      </c>
      <c r="C830" s="89" t="s">
        <v>632</v>
      </c>
      <c r="D830" s="172" t="s">
        <v>374</v>
      </c>
      <c r="E830" s="277" t="s">
        <v>527</v>
      </c>
      <c r="F830" s="162">
        <v>4708.0600000000004</v>
      </c>
      <c r="G830" s="187"/>
      <c r="H830" s="104">
        <v>110</v>
      </c>
      <c r="I830" s="34">
        <f t="shared" si="48"/>
        <v>4818.0600000000004</v>
      </c>
      <c r="J830" s="96"/>
    </row>
    <row r="831" spans="1:10" s="91" customFormat="1" ht="38.1" customHeight="1" x14ac:dyDescent="0.2">
      <c r="A831" s="95"/>
      <c r="B831" s="65" t="s">
        <v>633</v>
      </c>
      <c r="C831" s="89" t="s">
        <v>634</v>
      </c>
      <c r="D831" s="172" t="s">
        <v>635</v>
      </c>
      <c r="E831" s="277" t="s">
        <v>530</v>
      </c>
      <c r="F831" s="162">
        <v>7445.844000000001</v>
      </c>
      <c r="G831" s="187"/>
      <c r="H831" s="104"/>
      <c r="I831" s="34">
        <f t="shared" si="48"/>
        <v>7445.844000000001</v>
      </c>
      <c r="J831" s="96"/>
    </row>
    <row r="832" spans="1:10" s="91" customFormat="1" ht="38.1" customHeight="1" x14ac:dyDescent="0.2">
      <c r="A832" s="95"/>
      <c r="B832" s="65" t="s">
        <v>636</v>
      </c>
      <c r="C832" s="89" t="s">
        <v>637</v>
      </c>
      <c r="D832" s="172" t="s">
        <v>638</v>
      </c>
      <c r="E832" s="277" t="s">
        <v>530</v>
      </c>
      <c r="F832" s="162">
        <v>3460.4388000000004</v>
      </c>
      <c r="G832" s="187"/>
      <c r="H832" s="83">
        <v>90</v>
      </c>
      <c r="I832" s="34">
        <f t="shared" si="48"/>
        <v>3550.4388000000004</v>
      </c>
      <c r="J832" s="96"/>
    </row>
    <row r="833" spans="1:10" s="91" customFormat="1" ht="38.1" customHeight="1" x14ac:dyDescent="0.2">
      <c r="A833" s="95"/>
      <c r="B833" s="65" t="s">
        <v>639</v>
      </c>
      <c r="C833" s="89" t="s">
        <v>640</v>
      </c>
      <c r="D833" s="172" t="s">
        <v>641</v>
      </c>
      <c r="E833" s="171" t="s">
        <v>642</v>
      </c>
      <c r="F833" s="162">
        <v>1863.2250000000001</v>
      </c>
      <c r="G833" s="187"/>
      <c r="H833" s="83">
        <v>175</v>
      </c>
      <c r="I833" s="34">
        <f t="shared" si="48"/>
        <v>2038.2250000000001</v>
      </c>
      <c r="J833" s="96"/>
    </row>
    <row r="834" spans="1:10" s="91" customFormat="1" ht="38.1" customHeight="1" x14ac:dyDescent="0.2">
      <c r="A834" s="95"/>
      <c r="B834" s="65" t="s">
        <v>643</v>
      </c>
      <c r="C834" s="52" t="s">
        <v>644</v>
      </c>
      <c r="D834" s="172" t="s">
        <v>645</v>
      </c>
      <c r="E834" s="171" t="s">
        <v>642</v>
      </c>
      <c r="F834" s="162">
        <v>1863.2250000000001</v>
      </c>
      <c r="G834" s="187"/>
      <c r="H834" s="83">
        <v>175</v>
      </c>
      <c r="I834" s="34">
        <f t="shared" si="48"/>
        <v>2038.2250000000001</v>
      </c>
      <c r="J834" s="96"/>
    </row>
    <row r="835" spans="1:10" s="91" customFormat="1" ht="38.1" customHeight="1" x14ac:dyDescent="0.2">
      <c r="A835" s="95"/>
      <c r="B835" s="65" t="s">
        <v>646</v>
      </c>
      <c r="C835" s="52" t="s">
        <v>647</v>
      </c>
      <c r="D835" s="172" t="s">
        <v>648</v>
      </c>
      <c r="E835" s="171" t="s">
        <v>642</v>
      </c>
      <c r="F835" s="162">
        <v>1863.2250000000001</v>
      </c>
      <c r="G835" s="187"/>
      <c r="H835" s="83">
        <v>175</v>
      </c>
      <c r="I835" s="34">
        <f t="shared" si="48"/>
        <v>2038.2250000000001</v>
      </c>
      <c r="J835" s="96"/>
    </row>
    <row r="836" spans="1:10" s="91" customFormat="1" ht="38.1" customHeight="1" x14ac:dyDescent="0.2">
      <c r="A836" s="95"/>
      <c r="B836" s="65" t="s">
        <v>649</v>
      </c>
      <c r="C836" s="52" t="s">
        <v>650</v>
      </c>
      <c r="D836" s="172" t="s">
        <v>651</v>
      </c>
      <c r="E836" s="171" t="s">
        <v>642</v>
      </c>
      <c r="F836" s="162">
        <v>1700</v>
      </c>
      <c r="G836" s="187"/>
      <c r="H836" s="83">
        <v>175</v>
      </c>
      <c r="I836" s="34">
        <f t="shared" si="48"/>
        <v>1875</v>
      </c>
      <c r="J836" s="96"/>
    </row>
    <row r="837" spans="1:10" s="91" customFormat="1" ht="38.1" customHeight="1" x14ac:dyDescent="0.2">
      <c r="A837" s="95"/>
      <c r="B837" s="65" t="s">
        <v>652</v>
      </c>
      <c r="C837" s="52" t="s">
        <v>653</v>
      </c>
      <c r="D837" s="172" t="s">
        <v>654</v>
      </c>
      <c r="E837" s="171" t="s">
        <v>642</v>
      </c>
      <c r="F837" s="162">
        <v>2083.1076000000003</v>
      </c>
      <c r="G837" s="187"/>
      <c r="H837" s="83"/>
      <c r="I837" s="34">
        <f t="shared" si="48"/>
        <v>2083.1076000000003</v>
      </c>
      <c r="J837" s="96"/>
    </row>
    <row r="838" spans="1:10" s="91" customFormat="1" ht="38.1" customHeight="1" x14ac:dyDescent="0.2">
      <c r="A838" s="95"/>
      <c r="B838" s="65" t="s">
        <v>655</v>
      </c>
      <c r="C838" s="52" t="s">
        <v>656</v>
      </c>
      <c r="D838" s="172" t="s">
        <v>657</v>
      </c>
      <c r="E838" s="171" t="s">
        <v>642</v>
      </c>
      <c r="F838" s="162">
        <v>4193.8050000000003</v>
      </c>
      <c r="G838" s="243"/>
      <c r="H838" s="83"/>
      <c r="I838" s="34">
        <f t="shared" si="48"/>
        <v>4193.8050000000003</v>
      </c>
      <c r="J838" s="96"/>
    </row>
    <row r="839" spans="1:10" s="91" customFormat="1" ht="38.1" customHeight="1" x14ac:dyDescent="0.2">
      <c r="A839" s="95"/>
      <c r="B839" s="65" t="s">
        <v>658</v>
      </c>
      <c r="C839" s="70" t="s">
        <v>659</v>
      </c>
      <c r="D839" s="117" t="s">
        <v>660</v>
      </c>
      <c r="E839" s="276" t="s">
        <v>642</v>
      </c>
      <c r="F839" s="205">
        <v>3024.2950000000001</v>
      </c>
      <c r="G839" s="247"/>
      <c r="H839" s="77">
        <v>30</v>
      </c>
      <c r="I839" s="34">
        <f t="shared" si="48"/>
        <v>3054.2950000000001</v>
      </c>
      <c r="J839" s="96"/>
    </row>
    <row r="840" spans="1:10" s="91" customFormat="1" ht="38.1" customHeight="1" x14ac:dyDescent="0.2">
      <c r="A840" s="95"/>
      <c r="B840" s="65" t="s">
        <v>661</v>
      </c>
      <c r="C840" s="52" t="s">
        <v>662</v>
      </c>
      <c r="D840" s="172" t="s">
        <v>663</v>
      </c>
      <c r="E840" s="171" t="s">
        <v>642</v>
      </c>
      <c r="F840" s="162">
        <v>3851.4183750000002</v>
      </c>
      <c r="G840" s="243"/>
      <c r="H840" s="83">
        <v>126</v>
      </c>
      <c r="I840" s="34">
        <f t="shared" si="48"/>
        <v>3977.4183750000002</v>
      </c>
      <c r="J840" s="96"/>
    </row>
    <row r="841" spans="1:10" s="91" customFormat="1" ht="38.1" customHeight="1" x14ac:dyDescent="0.2">
      <c r="A841" s="95"/>
      <c r="B841" s="65" t="s">
        <v>664</v>
      </c>
      <c r="C841" s="52" t="s">
        <v>665</v>
      </c>
      <c r="D841" s="172"/>
      <c r="E841" s="171" t="s">
        <v>642</v>
      </c>
      <c r="F841" s="162">
        <v>4676.9814000000006</v>
      </c>
      <c r="G841" s="243"/>
      <c r="H841" s="83">
        <v>90</v>
      </c>
      <c r="I841" s="34">
        <f>F841-G841+H841</f>
        <v>4766.9814000000006</v>
      </c>
      <c r="J841" s="96"/>
    </row>
    <row r="842" spans="1:10" s="91" customFormat="1" ht="38.1" customHeight="1" x14ac:dyDescent="0.2">
      <c r="A842" s="95"/>
      <c r="B842" s="65" t="s">
        <v>666</v>
      </c>
      <c r="C842" s="89" t="s">
        <v>386</v>
      </c>
      <c r="D842" s="172"/>
      <c r="E842" s="171" t="s">
        <v>642</v>
      </c>
      <c r="F842" s="162">
        <v>6998.04</v>
      </c>
      <c r="G842" s="243"/>
      <c r="H842" s="83"/>
      <c r="I842" s="34">
        <f t="shared" si="48"/>
        <v>6998.04</v>
      </c>
      <c r="J842" s="96"/>
    </row>
    <row r="843" spans="1:10" s="69" customFormat="1" ht="24.95" customHeight="1" x14ac:dyDescent="0.2">
      <c r="B843" s="85" t="s">
        <v>19</v>
      </c>
      <c r="C843" s="85"/>
      <c r="D843" s="192"/>
      <c r="E843" s="248"/>
      <c r="F843" s="249">
        <f>SUM(F783:F842)</f>
        <v>276997.42017500004</v>
      </c>
      <c r="G843" s="241"/>
      <c r="H843" s="250">
        <f>SUM(H783:H842)</f>
        <v>4632</v>
      </c>
      <c r="I843" s="251">
        <f>SUM(I783:I842)</f>
        <v>281629.42017500004</v>
      </c>
    </row>
    <row r="844" spans="1:10" s="69" customFormat="1" ht="24.95" customHeight="1" x14ac:dyDescent="0.2">
      <c r="B844" s="85"/>
      <c r="C844" s="85"/>
      <c r="D844" s="192"/>
      <c r="E844" s="248"/>
      <c r="F844" s="249"/>
      <c r="G844" s="241"/>
      <c r="H844" s="250"/>
      <c r="I844" s="251"/>
    </row>
    <row r="845" spans="1:10" s="69" customFormat="1" ht="24.95" customHeight="1" x14ac:dyDescent="0.2">
      <c r="B845" s="85"/>
      <c r="C845" s="85"/>
      <c r="D845" s="192"/>
      <c r="E845" s="248"/>
      <c r="F845" s="249"/>
      <c r="G845" s="241"/>
      <c r="H845" s="250"/>
      <c r="I845" s="251"/>
    </row>
    <row r="846" spans="1:10" s="69" customFormat="1" ht="24.95" customHeight="1" x14ac:dyDescent="0.2">
      <c r="B846" s="85"/>
      <c r="C846" s="85"/>
      <c r="D846" s="192"/>
      <c r="E846" s="248"/>
      <c r="F846" s="249"/>
      <c r="G846" s="241"/>
      <c r="H846" s="250"/>
      <c r="I846" s="251"/>
    </row>
    <row r="847" spans="1:10" s="69" customFormat="1" ht="24.95" customHeight="1" x14ac:dyDescent="0.2">
      <c r="B847" s="85"/>
      <c r="C847" s="85"/>
      <c r="D847" s="192"/>
      <c r="E847" s="248"/>
      <c r="F847" s="249"/>
      <c r="G847" s="241"/>
      <c r="H847" s="250"/>
      <c r="I847" s="251"/>
    </row>
    <row r="848" spans="1:10" s="69" customFormat="1" ht="24.75" customHeight="1" x14ac:dyDescent="0.2">
      <c r="B848" s="85"/>
      <c r="C848" s="85"/>
      <c r="D848" s="192"/>
      <c r="E848" s="248"/>
      <c r="F848" s="249"/>
      <c r="G848" s="241"/>
      <c r="H848" s="250"/>
      <c r="I848" s="251"/>
    </row>
    <row r="849" spans="1:9" s="69" customFormat="1" ht="24.95" customHeight="1" x14ac:dyDescent="0.2">
      <c r="B849" s="85"/>
      <c r="C849" s="85"/>
      <c r="D849" s="192"/>
      <c r="E849" s="248"/>
      <c r="F849" s="249"/>
      <c r="G849" s="241"/>
      <c r="H849" s="250"/>
      <c r="I849" s="251"/>
    </row>
    <row r="850" spans="1:9" s="69" customFormat="1" ht="24.95" customHeight="1" x14ac:dyDescent="0.2">
      <c r="B850" s="85"/>
      <c r="C850" s="85"/>
      <c r="D850" s="192"/>
      <c r="E850" s="248"/>
      <c r="F850" s="249"/>
      <c r="G850" s="241"/>
      <c r="H850" s="250"/>
      <c r="I850" s="251"/>
    </row>
    <row r="851" spans="1:9" s="69" customFormat="1" ht="24.95" customHeight="1" x14ac:dyDescent="0.2">
      <c r="B851" s="85"/>
      <c r="C851" s="85"/>
      <c r="D851" s="192"/>
      <c r="E851" s="248"/>
      <c r="F851" s="249"/>
      <c r="G851" s="241"/>
      <c r="H851" s="250"/>
      <c r="I851" s="251"/>
    </row>
    <row r="852" spans="1:9" s="69" customFormat="1" ht="24.95" customHeight="1" x14ac:dyDescent="0.2">
      <c r="B852" s="85"/>
      <c r="C852" s="85"/>
      <c r="D852" s="192"/>
      <c r="E852" s="248"/>
      <c r="F852" s="249"/>
      <c r="G852" s="241"/>
      <c r="H852" s="250"/>
      <c r="I852" s="251"/>
    </row>
    <row r="853" spans="1:9" s="69" customFormat="1" ht="24.95" customHeight="1" x14ac:dyDescent="0.2">
      <c r="B853" s="85"/>
      <c r="C853" s="85"/>
      <c r="D853" s="192"/>
      <c r="E853" s="248"/>
      <c r="F853" s="249"/>
      <c r="G853" s="241"/>
      <c r="H853" s="250"/>
      <c r="I853" s="251"/>
    </row>
    <row r="854" spans="1:9" s="69" customFormat="1" ht="24.95" customHeight="1" x14ac:dyDescent="0.2">
      <c r="B854" s="85"/>
      <c r="C854" s="85"/>
      <c r="D854" s="192"/>
      <c r="E854" s="248"/>
      <c r="F854" s="249"/>
      <c r="G854" s="241"/>
      <c r="H854" s="250"/>
      <c r="I854" s="251"/>
    </row>
    <row r="855" spans="1:9" s="69" customFormat="1" ht="24.95" customHeight="1" x14ac:dyDescent="0.2">
      <c r="B855" s="85"/>
      <c r="C855" s="85"/>
      <c r="D855" s="192"/>
      <c r="E855" s="248"/>
      <c r="F855" s="249"/>
      <c r="G855" s="241"/>
      <c r="H855" s="250"/>
      <c r="I855" s="251"/>
    </row>
    <row r="856" spans="1:9" s="69" customFormat="1" ht="24.95" customHeight="1" x14ac:dyDescent="0.2">
      <c r="B856" s="85"/>
      <c r="C856" s="85"/>
      <c r="D856" s="192"/>
      <c r="E856" s="248"/>
      <c r="F856" s="249"/>
      <c r="G856" s="241"/>
      <c r="H856" s="250"/>
      <c r="I856" s="251"/>
    </row>
    <row r="857" spans="1:9" s="69" customFormat="1" ht="24.95" customHeight="1" x14ac:dyDescent="0.2">
      <c r="B857" s="85"/>
      <c r="C857" s="85"/>
      <c r="D857" s="192"/>
      <c r="E857" s="248"/>
      <c r="F857" s="249"/>
      <c r="G857" s="241"/>
      <c r="H857" s="250"/>
      <c r="I857" s="251"/>
    </row>
    <row r="858" spans="1:9" ht="15" customHeight="1" x14ac:dyDescent="0.25">
      <c r="A858" s="1"/>
      <c r="B858" s="2"/>
      <c r="C858" s="305" t="s">
        <v>672</v>
      </c>
      <c r="D858" s="305"/>
      <c r="E858" s="305"/>
      <c r="F858" s="305"/>
      <c r="G858" s="305"/>
      <c r="H858" s="305"/>
      <c r="I858" s="305"/>
    </row>
    <row r="859" spans="1:9" ht="15" customHeight="1" x14ac:dyDescent="0.25">
      <c r="A859" s="1"/>
      <c r="B859" s="2"/>
      <c r="C859" s="305"/>
      <c r="D859" s="305"/>
      <c r="E859" s="305"/>
      <c r="F859" s="305"/>
      <c r="G859" s="305"/>
      <c r="H859" s="305"/>
      <c r="I859" s="305"/>
    </row>
    <row r="860" spans="1:9" ht="18" customHeight="1" x14ac:dyDescent="0.2">
      <c r="C860" s="306" t="s">
        <v>1</v>
      </c>
      <c r="D860" s="306"/>
      <c r="E860" s="306"/>
      <c r="F860" s="306"/>
      <c r="G860" s="306"/>
      <c r="H860" s="306"/>
      <c r="I860" s="306"/>
    </row>
    <row r="861" spans="1:9" ht="20.100000000000001" customHeight="1" x14ac:dyDescent="0.2">
      <c r="C861" s="304" t="s">
        <v>674</v>
      </c>
      <c r="D861" s="304"/>
      <c r="E861" s="304"/>
      <c r="F861" s="304"/>
      <c r="G861" s="304"/>
      <c r="H861" s="304"/>
      <c r="I861" s="304"/>
    </row>
    <row r="862" spans="1:9" s="69" customFormat="1" ht="24.95" customHeight="1" x14ac:dyDescent="0.2">
      <c r="B862" s="85"/>
      <c r="C862" s="85"/>
      <c r="D862" s="192"/>
      <c r="E862" s="248"/>
      <c r="F862" s="249"/>
      <c r="G862" s="241"/>
      <c r="H862" s="250"/>
      <c r="I862" s="251"/>
    </row>
    <row r="863" spans="1:9" ht="24.95" customHeight="1" x14ac:dyDescent="0.2">
      <c r="A863" s="11"/>
      <c r="B863" s="252"/>
      <c r="C863" s="253" t="s">
        <v>667</v>
      </c>
      <c r="D863" s="254"/>
      <c r="E863" s="255"/>
      <c r="F863" s="257"/>
      <c r="G863" s="257"/>
      <c r="H863" s="258"/>
      <c r="I863" s="256"/>
    </row>
    <row r="864" spans="1:9" ht="38.1" customHeight="1" x14ac:dyDescent="0.2">
      <c r="B864" s="14" t="s">
        <v>0</v>
      </c>
      <c r="C864" s="15" t="s">
        <v>3</v>
      </c>
      <c r="D864" s="16" t="s">
        <v>4</v>
      </c>
      <c r="E864" s="17" t="s">
        <v>5</v>
      </c>
      <c r="F864" s="16" t="s">
        <v>6</v>
      </c>
      <c r="G864" s="16" t="s">
        <v>7</v>
      </c>
      <c r="H864" s="281" t="s">
        <v>8</v>
      </c>
      <c r="I864" s="267" t="s">
        <v>9</v>
      </c>
    </row>
    <row r="865" spans="1:9" s="91" customFormat="1" ht="38.1" customHeight="1" x14ac:dyDescent="0.2">
      <c r="A865" s="95"/>
      <c r="B865" s="65" t="s">
        <v>10</v>
      </c>
      <c r="C865" s="52" t="s">
        <v>668</v>
      </c>
      <c r="D865" s="172" t="s">
        <v>669</v>
      </c>
      <c r="E865" s="54" t="s">
        <v>667</v>
      </c>
      <c r="F865" s="162">
        <v>2533.9899999999998</v>
      </c>
      <c r="G865" s="187"/>
      <c r="H865" s="83">
        <v>165</v>
      </c>
      <c r="I865" s="34">
        <f t="shared" ref="I865" si="49">F865-G865+H865</f>
        <v>2698.99</v>
      </c>
    </row>
    <row r="866" spans="1:9" s="91" customFormat="1" ht="15.75" customHeight="1" x14ac:dyDescent="0.2">
      <c r="A866" s="95"/>
      <c r="B866" s="97"/>
      <c r="C866" s="95"/>
      <c r="E866" s="95"/>
      <c r="F866" s="211"/>
      <c r="G866" s="211"/>
      <c r="H866" s="212" t="s">
        <v>483</v>
      </c>
      <c r="I866" s="212" t="s">
        <v>483</v>
      </c>
    </row>
    <row r="867" spans="1:9" s="91" customFormat="1" ht="24.95" customHeight="1" x14ac:dyDescent="0.2">
      <c r="A867" s="95"/>
      <c r="B867" s="259" t="s">
        <v>19</v>
      </c>
      <c r="C867" s="259"/>
      <c r="E867" s="259"/>
      <c r="F867" s="211">
        <f>SUM(F865)</f>
        <v>2533.9899999999998</v>
      </c>
      <c r="G867" s="211"/>
      <c r="H867" s="211">
        <f>SUM(H865)</f>
        <v>165</v>
      </c>
      <c r="I867" s="211">
        <f>SUM(I865)</f>
        <v>2698.99</v>
      </c>
    </row>
    <row r="868" spans="1:9" s="62" customFormat="1" ht="11.25" customHeight="1" x14ac:dyDescent="0.2">
      <c r="A868" s="61"/>
      <c r="B868" s="19"/>
      <c r="C868" s="61"/>
      <c r="E868" s="61"/>
      <c r="F868" s="236"/>
      <c r="G868" s="236"/>
      <c r="H868" s="236"/>
      <c r="I868" s="236"/>
    </row>
    <row r="870" spans="1:9" x14ac:dyDescent="0.2">
      <c r="A870" s="11"/>
      <c r="B870" s="19"/>
      <c r="C870" s="61"/>
      <c r="E870" s="61"/>
      <c r="F870" s="61"/>
      <c r="G870" s="61"/>
      <c r="H870" s="208"/>
      <c r="I870" s="37"/>
    </row>
    <row r="871" spans="1:9" x14ac:dyDescent="0.2">
      <c r="A871" s="11"/>
      <c r="B871" s="260"/>
      <c r="C871" s="61"/>
      <c r="E871" s="61"/>
      <c r="F871" s="11"/>
      <c r="G871" s="11"/>
      <c r="H871" s="208" t="s">
        <v>670</v>
      </c>
      <c r="I871" s="37" t="s">
        <v>670</v>
      </c>
    </row>
    <row r="872" spans="1:9" ht="24.95" customHeight="1" x14ac:dyDescent="0.2">
      <c r="B872" s="40" t="s">
        <v>671</v>
      </c>
      <c r="C872" s="40"/>
      <c r="E872" s="11"/>
      <c r="F872" s="43">
        <f t="shared" ref="F872:I872" si="50">F12+F35+F51+F66+F85+F102+F121+F138+F158+F177+F195+F214+F232+F257+F272+F304+F325+F339+F358+F381+F393+F419+F435+F451+F496+F519+F532+F557+F577+F608+F628+F643+F662+F683+F703+F732+F747+F767+F843+F867</f>
        <v>1821684.4305600007</v>
      </c>
      <c r="G872" s="43">
        <f t="shared" si="50"/>
        <v>40882.359275000003</v>
      </c>
      <c r="H872" s="43">
        <f t="shared" si="50"/>
        <v>19675</v>
      </c>
      <c r="I872" s="43">
        <f t="shared" si="50"/>
        <v>1800477.0712850001</v>
      </c>
    </row>
    <row r="873" spans="1:9" x14ac:dyDescent="0.2">
      <c r="A873" s="11"/>
      <c r="B873" s="11"/>
      <c r="C873" s="11"/>
      <c r="E873" s="11" t="s">
        <v>43</v>
      </c>
      <c r="F873" s="11"/>
      <c r="G873" s="11"/>
      <c r="H873" s="197"/>
      <c r="I873" s="294">
        <f>F872-G872+H872</f>
        <v>1800477.0712850008</v>
      </c>
    </row>
    <row r="874" spans="1:9" x14ac:dyDescent="0.2">
      <c r="A874" s="11"/>
      <c r="B874" s="11"/>
      <c r="C874" s="11"/>
      <c r="E874" s="11"/>
      <c r="F874" s="11"/>
      <c r="G874" s="11"/>
      <c r="H874" s="197"/>
      <c r="I874" s="12" t="s">
        <v>0</v>
      </c>
    </row>
    <row r="875" spans="1:9" x14ac:dyDescent="0.2">
      <c r="A875" s="11"/>
      <c r="B875" s="11"/>
      <c r="C875" s="11"/>
      <c r="E875" s="11"/>
      <c r="F875" s="11"/>
      <c r="G875" s="11"/>
      <c r="H875" s="261"/>
      <c r="I875" s="11"/>
    </row>
    <row r="876" spans="1:9" x14ac:dyDescent="0.2">
      <c r="A876" s="11"/>
      <c r="B876" s="11"/>
      <c r="C876" s="11"/>
      <c r="E876" s="11"/>
      <c r="F876" s="11"/>
      <c r="G876" s="11"/>
      <c r="H876" s="261"/>
      <c r="I876" s="11"/>
    </row>
    <row r="877" spans="1:9" ht="15" x14ac:dyDescent="0.25">
      <c r="B877" s="11"/>
      <c r="C877" s="11"/>
      <c r="E877" s="11"/>
      <c r="F877" s="262"/>
      <c r="G877" s="262"/>
      <c r="H877" s="262"/>
      <c r="I877" s="11"/>
    </row>
    <row r="878" spans="1:9" x14ac:dyDescent="0.2">
      <c r="B878" s="11"/>
      <c r="C878" s="11"/>
      <c r="E878" s="11"/>
      <c r="F878" s="11"/>
      <c r="G878" s="11"/>
      <c r="H878" s="261"/>
      <c r="I878" s="11"/>
    </row>
    <row r="879" spans="1:9" ht="15" customHeight="1" x14ac:dyDescent="0.2">
      <c r="B879" s="11"/>
      <c r="C879" s="11"/>
      <c r="E879" s="11"/>
      <c r="F879" s="264"/>
      <c r="G879" s="263"/>
      <c r="H879" s="263"/>
      <c r="I879" s="263"/>
    </row>
    <row r="880" spans="1:9" ht="15" customHeight="1" x14ac:dyDescent="0.2">
      <c r="B880" s="11"/>
      <c r="C880" s="11"/>
      <c r="E880" s="11"/>
      <c r="F880" s="11"/>
      <c r="G880" s="295"/>
      <c r="H880" s="296"/>
      <c r="I880" s="11"/>
    </row>
    <row r="881" spans="2:9" ht="15" customHeight="1" x14ac:dyDescent="0.2">
      <c r="B881" s="11"/>
      <c r="C881" s="11"/>
      <c r="E881" s="11"/>
      <c r="F881" s="264"/>
      <c r="G881" s="297"/>
      <c r="H881" s="297"/>
      <c r="I881" s="39"/>
    </row>
    <row r="882" spans="2:9" ht="15" customHeight="1" x14ac:dyDescent="0.2">
      <c r="B882" s="11"/>
      <c r="C882" s="11"/>
      <c r="E882" s="11"/>
      <c r="F882" s="11"/>
      <c r="G882" s="295"/>
      <c r="H882" s="296"/>
      <c r="I882" s="11"/>
    </row>
    <row r="883" spans="2:9" ht="15" customHeight="1" x14ac:dyDescent="0.2">
      <c r="B883" s="11"/>
      <c r="C883" s="11"/>
      <c r="E883" s="11"/>
      <c r="F883" s="264"/>
      <c r="G883" s="297"/>
      <c r="H883" s="297"/>
      <c r="I883" s="12">
        <f>I12+I35+I51+I66+I85+I102+I121+I138+I158+I177+I195+I214+I232+I257+I272+I304+I325+I339+I358+I381+I393+I419+I435+I451+I496+I519+I532+I557+I577+I608+I628+I643+I662+I683+I703+I732+I747+I767+I843+I867</f>
        <v>1800477.0712850001</v>
      </c>
    </row>
    <row r="884" spans="2:9" x14ac:dyDescent="0.2">
      <c r="B884" s="4"/>
      <c r="C884" s="4"/>
      <c r="E884" s="4"/>
      <c r="G884" s="298"/>
      <c r="H884" s="299"/>
    </row>
    <row r="885" spans="2:9" ht="15" x14ac:dyDescent="0.25">
      <c r="B885" s="4"/>
      <c r="C885" s="4"/>
      <c r="E885" s="4"/>
      <c r="F885" s="300"/>
      <c r="G885" s="301"/>
      <c r="H885" s="301"/>
      <c r="I885" s="266"/>
    </row>
    <row r="886" spans="2:9" x14ac:dyDescent="0.2">
      <c r="B886" s="4"/>
      <c r="C886" s="4"/>
      <c r="E886" s="4"/>
      <c r="H886" s="265"/>
    </row>
    <row r="887" spans="2:9" x14ac:dyDescent="0.2">
      <c r="B887" s="4"/>
      <c r="C887" s="4"/>
      <c r="E887" s="4"/>
      <c r="H887" s="265"/>
    </row>
    <row r="888" spans="2:9" x14ac:dyDescent="0.2">
      <c r="B888" s="4"/>
      <c r="C888" s="4"/>
      <c r="E888" s="4"/>
      <c r="H888" s="265"/>
    </row>
    <row r="889" spans="2:9" x14ac:dyDescent="0.2">
      <c r="B889" s="4"/>
      <c r="C889" s="4"/>
      <c r="E889" s="4"/>
      <c r="H889" s="265"/>
    </row>
    <row r="890" spans="2:9" x14ac:dyDescent="0.2">
      <c r="B890" s="4"/>
      <c r="C890" s="4"/>
      <c r="E890" s="4"/>
      <c r="H890" s="265"/>
    </row>
    <row r="891" spans="2:9" x14ac:dyDescent="0.2">
      <c r="B891" s="4"/>
      <c r="C891" s="4"/>
      <c r="E891" s="4"/>
      <c r="H891" s="265"/>
    </row>
    <row r="892" spans="2:9" x14ac:dyDescent="0.2">
      <c r="B892" s="4"/>
      <c r="C892" s="4"/>
      <c r="E892" s="4"/>
      <c r="H892" s="265"/>
    </row>
    <row r="893" spans="2:9" x14ac:dyDescent="0.2">
      <c r="B893" s="4"/>
      <c r="C893" s="4"/>
      <c r="E893" s="4"/>
      <c r="H893" s="265"/>
    </row>
    <row r="894" spans="2:9" x14ac:dyDescent="0.2">
      <c r="B894" s="4"/>
      <c r="C894" s="4"/>
      <c r="E894" s="4"/>
      <c r="H894" s="265"/>
    </row>
    <row r="895" spans="2:9" x14ac:dyDescent="0.2">
      <c r="B895" s="4"/>
      <c r="C895" s="4"/>
      <c r="E895" s="4"/>
      <c r="H895" s="265"/>
    </row>
    <row r="896" spans="2:9" x14ac:dyDescent="0.2">
      <c r="B896" s="4"/>
      <c r="C896" s="4"/>
      <c r="E896" s="4"/>
      <c r="H896" s="265"/>
    </row>
    <row r="897" spans="2:8" x14ac:dyDescent="0.2">
      <c r="B897" s="4"/>
      <c r="C897" s="4"/>
      <c r="E897" s="4"/>
      <c r="H897" s="265"/>
    </row>
    <row r="898" spans="2:8" x14ac:dyDescent="0.2">
      <c r="B898" s="4"/>
      <c r="C898" s="4"/>
      <c r="E898" s="4"/>
      <c r="H898" s="265"/>
    </row>
    <row r="899" spans="2:8" x14ac:dyDescent="0.2">
      <c r="B899" s="4"/>
      <c r="C899" s="4"/>
      <c r="E899" s="4"/>
      <c r="H899" s="265"/>
    </row>
    <row r="900" spans="2:8" x14ac:dyDescent="0.2">
      <c r="B900" s="4"/>
      <c r="C900" s="4"/>
      <c r="E900" s="4"/>
      <c r="H900" s="265"/>
    </row>
    <row r="901" spans="2:8" x14ac:dyDescent="0.2">
      <c r="B901" s="4"/>
      <c r="C901" s="4"/>
      <c r="E901" s="4"/>
      <c r="H901" s="265"/>
    </row>
    <row r="902" spans="2:8" x14ac:dyDescent="0.2">
      <c r="B902" s="4"/>
      <c r="C902" s="4"/>
      <c r="E902" s="4"/>
      <c r="H902" s="265"/>
    </row>
    <row r="903" spans="2:8" x14ac:dyDescent="0.2">
      <c r="B903" s="4"/>
      <c r="C903" s="4"/>
      <c r="E903" s="4"/>
      <c r="H903" s="265"/>
    </row>
    <row r="904" spans="2:8" x14ac:dyDescent="0.2">
      <c r="B904" s="4"/>
      <c r="C904" s="4"/>
      <c r="E904" s="4"/>
      <c r="H904" s="265"/>
    </row>
    <row r="905" spans="2:8" x14ac:dyDescent="0.2">
      <c r="B905" s="4"/>
      <c r="C905" s="4"/>
      <c r="E905" s="4"/>
      <c r="H905" s="265"/>
    </row>
    <row r="906" spans="2:8" x14ac:dyDescent="0.2">
      <c r="B906" s="4"/>
      <c r="C906" s="4"/>
      <c r="E906" s="4"/>
      <c r="H906" s="265"/>
    </row>
  </sheetData>
  <mergeCells count="139">
    <mergeCell ref="C858:I859"/>
    <mergeCell ref="C860:I860"/>
    <mergeCell ref="C739:I739"/>
    <mergeCell ref="C757:I758"/>
    <mergeCell ref="C759:I759"/>
    <mergeCell ref="C760:I760"/>
    <mergeCell ref="C776:I777"/>
    <mergeCell ref="C716:I716"/>
    <mergeCell ref="C737:I738"/>
    <mergeCell ref="C675:I676"/>
    <mergeCell ref="C677:I677"/>
    <mergeCell ref="C678:I678"/>
    <mergeCell ref="C693:I694"/>
    <mergeCell ref="C695:I695"/>
    <mergeCell ref="C778:I778"/>
    <mergeCell ref="C779:I779"/>
    <mergeCell ref="C656:I656"/>
    <mergeCell ref="C522:I523"/>
    <mergeCell ref="C524:I524"/>
    <mergeCell ref="C525:I525"/>
    <mergeCell ref="C546:I547"/>
    <mergeCell ref="C548:I548"/>
    <mergeCell ref="C696:I696"/>
    <mergeCell ref="C713:I714"/>
    <mergeCell ref="C715:I715"/>
    <mergeCell ref="C220:I220"/>
    <mergeCell ref="C238:I238"/>
    <mergeCell ref="C239:I239"/>
    <mergeCell ref="C281:I281"/>
    <mergeCell ref="C235:I236"/>
    <mergeCell ref="C237:I237"/>
    <mergeCell ref="C260:I261"/>
    <mergeCell ref="C262:I262"/>
    <mergeCell ref="C263:I263"/>
    <mergeCell ref="C279:I280"/>
    <mergeCell ref="C166:I166"/>
    <mergeCell ref="C180:I181"/>
    <mergeCell ref="C197:I198"/>
    <mergeCell ref="C199:I199"/>
    <mergeCell ref="C200:I200"/>
    <mergeCell ref="C182:I182"/>
    <mergeCell ref="C183:I183"/>
    <mergeCell ref="C219:I219"/>
    <mergeCell ref="C217:I218"/>
    <mergeCell ref="C2:I3"/>
    <mergeCell ref="C4:I4"/>
    <mergeCell ref="C5:I5"/>
    <mergeCell ref="C163:I164"/>
    <mergeCell ref="C165:I165"/>
    <mergeCell ref="B151:C151"/>
    <mergeCell ref="B158:C158"/>
    <mergeCell ref="C88:I89"/>
    <mergeCell ref="C90:I90"/>
    <mergeCell ref="C91:I91"/>
    <mergeCell ref="C126:I127"/>
    <mergeCell ref="C128:I128"/>
    <mergeCell ref="B7:C7"/>
    <mergeCell ref="B12:C12"/>
    <mergeCell ref="C21:I21"/>
    <mergeCell ref="B23:C23"/>
    <mergeCell ref="B112:C112"/>
    <mergeCell ref="B121:C121"/>
    <mergeCell ref="C107:I108"/>
    <mergeCell ref="C109:I109"/>
    <mergeCell ref="C110:I110"/>
    <mergeCell ref="C129:I129"/>
    <mergeCell ref="B131:D131"/>
    <mergeCell ref="B138:C138"/>
    <mergeCell ref="C311:I312"/>
    <mergeCell ref="C313:I313"/>
    <mergeCell ref="C282:I282"/>
    <mergeCell ref="C314:I314"/>
    <mergeCell ref="C329:I330"/>
    <mergeCell ref="C331:I331"/>
    <mergeCell ref="C332:I332"/>
    <mergeCell ref="C346:I347"/>
    <mergeCell ref="C348:I348"/>
    <mergeCell ref="C349:I349"/>
    <mergeCell ref="C369:I369"/>
    <mergeCell ref="C406:I406"/>
    <mergeCell ref="C405:I405"/>
    <mergeCell ref="C421:I422"/>
    <mergeCell ref="C423:I423"/>
    <mergeCell ref="C424:I424"/>
    <mergeCell ref="C440:I441"/>
    <mergeCell ref="C366:I367"/>
    <mergeCell ref="C384:I385"/>
    <mergeCell ref="C386:I386"/>
    <mergeCell ref="C387:I387"/>
    <mergeCell ref="C403:I404"/>
    <mergeCell ref="C368:I368"/>
    <mergeCell ref="C443:I443"/>
    <mergeCell ref="C458:I459"/>
    <mergeCell ref="C460:I460"/>
    <mergeCell ref="C461:I461"/>
    <mergeCell ref="C442:I442"/>
    <mergeCell ref="C498:I499"/>
    <mergeCell ref="C500:I500"/>
    <mergeCell ref="C501:I501"/>
    <mergeCell ref="C740:I740"/>
    <mergeCell ref="C549:I549"/>
    <mergeCell ref="C619:I619"/>
    <mergeCell ref="C567:I568"/>
    <mergeCell ref="C569:I569"/>
    <mergeCell ref="C570:I570"/>
    <mergeCell ref="C596:I597"/>
    <mergeCell ref="C598:I598"/>
    <mergeCell ref="C599:I599"/>
    <mergeCell ref="C616:I617"/>
    <mergeCell ref="C618:I618"/>
    <mergeCell ref="C634:I635"/>
    <mergeCell ref="C636:I636"/>
    <mergeCell ref="C637:I637"/>
    <mergeCell ref="C653:I654"/>
    <mergeCell ref="C655:I655"/>
    <mergeCell ref="C861:I861"/>
    <mergeCell ref="C75:I75"/>
    <mergeCell ref="B18:I19"/>
    <mergeCell ref="C20:I20"/>
    <mergeCell ref="B39:I40"/>
    <mergeCell ref="C41:I41"/>
    <mergeCell ref="C42:I42"/>
    <mergeCell ref="B35:C35"/>
    <mergeCell ref="B44:C44"/>
    <mergeCell ref="B51:C51"/>
    <mergeCell ref="B61:D61"/>
    <mergeCell ref="B66:C66"/>
    <mergeCell ref="B57:I58"/>
    <mergeCell ref="C59:I59"/>
    <mergeCell ref="C60:I60"/>
    <mergeCell ref="B72:I73"/>
    <mergeCell ref="C74:I74"/>
    <mergeCell ref="C146:I147"/>
    <mergeCell ref="C148:I148"/>
    <mergeCell ref="C149:I149"/>
    <mergeCell ref="B85:C85"/>
    <mergeCell ref="B76:C76"/>
    <mergeCell ref="B93:C93"/>
    <mergeCell ref="B102:C102"/>
  </mergeCells>
  <pageMargins left="0.23622047244094491" right="0.23622047244094491" top="1.1417322834645669" bottom="0.74803149606299213" header="0.31496062992125984" footer="0.31496062992125984"/>
  <pageSetup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HUMANOS1</dc:creator>
  <cp:lastModifiedBy>equipo</cp:lastModifiedBy>
  <cp:lastPrinted>2024-11-19T19:38:11Z</cp:lastPrinted>
  <dcterms:created xsi:type="dcterms:W3CDTF">2024-10-17T19:27:38Z</dcterms:created>
  <dcterms:modified xsi:type="dcterms:W3CDTF">2024-12-02T17:40:20Z</dcterms:modified>
</cp:coreProperties>
</file>