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'IDP'!$A$13:$AP$41</definedName>
  </definedNames>
  <calcPr fullCalcOnLoad="1"/>
</workbook>
</file>

<file path=xl/sharedStrings.xml><?xml version="1.0" encoding="utf-8"?>
<sst xmlns="http://schemas.openxmlformats.org/spreadsheetml/2006/main" count="197" uniqueCount="90">
  <si>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</si>
  <si>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</si>
  <si>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</si>
  <si>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</si>
  <si>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</si>
  <si>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</si>
  <si>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</si>
  <si>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</si>
  <si>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</si>
  <si>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</si>
  <si>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</si>
  <si>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</si>
  <si>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</si>
  <si>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</si>
  <si>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</si>
  <si>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</si>
  <si>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</si>
  <si>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</si>
  <si>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</si>
  <si>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</si>
  <si>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</si>
  <si>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</si>
  <si>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</si>
  <si>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</si>
  <si>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</si>
  <si>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</si>
  <si>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</si>
  <si>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</si>
  <si>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</si>
  <si>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</si>
  <si>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</si>
  <si>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</si>
  <si>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</si>
  <si>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</si>
  <si>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</si>
  <si>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</si>
  <si>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</si>
  <si>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</si>
  <si>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</si>
  <si>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</si>
  <si>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</si>
  <si>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</si>
  <si>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</si>
  <si>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</si>
  <si>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</si>
  <si>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</si>
  <si>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</si>
  <si>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</si>
  <si>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</si>
  <si>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</si>
  <si>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</si>
  <si>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</si>
  <si>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</si>
  <si>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</si>
  <si>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</si>
  <si>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</si>
  <si>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</si>
  <si>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</si>
  <si>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</si>
  <si>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</si>
  <si>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</si>
  <si>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</si>
  <si>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</si>
  <si>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</si>
  <si>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</si>
  <si>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</si>
  <si>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</si>
  <si>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</si>
  <si>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</si>
  <si>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</si>
  <si>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</si>
  <si>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</si>
  <si>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</si>
  <si>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</si>
  <si>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</si>
  <si>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</si>
  <si>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</si>
  <si>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</si>
  <si>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Ayotlán</t>
  </si>
  <si>
    <t xml:space="preserve"> DEL 1 DE ENERO AL 31/12/2014 DE DICIEMBRE DE 2015</t>
  </si>
  <si>
    <t>ENERO A DICIEMBRE 2015</t>
  </si>
  <si>
    <t>SALDO AL DIA ULTIMO DE DICIEMBRE DE 2015</t>
  </si>
  <si>
    <t>C. GABRIEL VASQUEZ ANDRADE</t>
  </si>
  <si>
    <t>L.I. J. ALBERTO FLORES LARA</t>
  </si>
  <si>
    <t>PRESIDENTE MUNICIPAL</t>
  </si>
  <si>
    <t>ENCARGADO DE LA HACIENDA MUNICIPAL</t>
  </si>
  <si>
    <t>ASEJ2015-12-02-05-2016-1</t>
  </si>
  <si>
    <t>2.1.3.1.0-9111-501-0000</t>
  </si>
  <si>
    <t>BANOBRAS</t>
  </si>
  <si>
    <t>Lo que establece el art 33 LCF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</si>
</sst>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457435.26</c:v>
                </c:pt>
                <c:pt idx="2">
                  <c:v>241434.03</c:v>
                </c:pt>
                <c:pt idx="3">
                  <c:v>242103.78</c:v>
                </c:pt>
                <c:pt idx="4">
                  <c:v>244532.49</c:v>
                </c:pt>
                <c:pt idx="5">
                  <c:v>245541.56</c:v>
                </c:pt>
                <c:pt idx="6">
                  <c:v>246647.55</c:v>
                </c:pt>
                <c:pt idx="7">
                  <c:v>248365.03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42003.78</c:v>
                </c:pt>
                <c:pt idx="2">
                  <c:v>8285.49</c:v>
                </c:pt>
                <c:pt idx="3">
                  <c:v>7615.74</c:v>
                </c:pt>
                <c:pt idx="4">
                  <c:v>5187.03</c:v>
                </c:pt>
                <c:pt idx="5">
                  <c:v>4177.96</c:v>
                </c:pt>
                <c:pt idx="6">
                  <c:v>3071.97</c:v>
                </c:pt>
                <c:pt idx="7">
                  <c:v>1354.49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3308597"/>
        <c:axId val="8450782"/>
      </c:barChart>
      <c:catAx>
        <c:axId val="2330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50782"/>
        <c:crosses val="autoZero"/>
        <c:auto val="1"/>
        <c:lblOffset val="100"/>
        <c:tickLblSkip val="1"/>
        <c:noMultiLvlLbl val="0"/>
      </c:catAx>
      <c:valAx>
        <c:axId val="8450782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23308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showGridLines="0" showRowColHeaders="0" zoomScalePageLayoutView="0" workbookViewId="0" topLeftCell="A16">
      <pane xSplit="1" topLeftCell="B1" activePane="topRight" state="frozen"/>
      <selection pane="topLeft" activeCell="A1" sqref="A1"/>
      <selection pane="topRight" activeCell="C39" sqref="C3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49" t="s">
        <v>18</v>
      </c>
      <c r="D1" s="49"/>
      <c r="E1" s="49"/>
      <c r="G1" s="49" t="s">
        <v>48</v>
      </c>
      <c r="H1" s="49"/>
      <c r="I1" s="49"/>
      <c r="K1" s="49" t="s">
        <v>49</v>
      </c>
      <c r="L1" s="49"/>
      <c r="M1" s="49"/>
      <c r="O1" s="49" t="s">
        <v>50</v>
      </c>
      <c r="P1" s="49"/>
      <c r="Q1" s="49"/>
      <c r="S1" s="49" t="s">
        <v>51</v>
      </c>
      <c r="T1" s="49"/>
      <c r="U1" s="49"/>
      <c r="W1" s="49" t="s">
        <v>52</v>
      </c>
      <c r="X1" s="49"/>
      <c r="Y1" s="49"/>
      <c r="AA1" s="49" t="s">
        <v>53</v>
      </c>
      <c r="AB1" s="49"/>
      <c r="AC1" s="49"/>
      <c r="AE1" s="49" t="s">
        <v>54</v>
      </c>
      <c r="AF1" s="49"/>
      <c r="AG1" s="49"/>
      <c r="AI1" s="49" t="s">
        <v>55</v>
      </c>
      <c r="AJ1" s="49"/>
      <c r="AK1" s="49"/>
      <c r="AM1" s="49" t="s">
        <v>56</v>
      </c>
      <c r="AN1" s="49"/>
      <c r="AO1" s="49"/>
    </row>
    <row r="2" spans="1:41" ht="15">
      <c r="A2" s="15" t="s">
        <v>19</v>
      </c>
      <c r="C2" s="46" t="s">
        <v>87</v>
      </c>
      <c r="D2" s="47"/>
      <c r="E2" s="48"/>
      <c r="G2" s="46"/>
      <c r="H2" s="47"/>
      <c r="I2" s="48"/>
      <c r="K2" s="46"/>
      <c r="L2" s="47"/>
      <c r="M2" s="48"/>
      <c r="O2" s="46"/>
      <c r="P2" s="47"/>
      <c r="Q2" s="48"/>
      <c r="S2" s="46"/>
      <c r="T2" s="47"/>
      <c r="U2" s="48"/>
      <c r="W2" s="46"/>
      <c r="X2" s="47"/>
      <c r="Y2" s="48"/>
      <c r="AA2" s="46"/>
      <c r="AB2" s="47"/>
      <c r="AC2" s="48"/>
      <c r="AE2" s="46"/>
      <c r="AF2" s="47"/>
      <c r="AG2" s="48"/>
      <c r="AI2" s="46"/>
      <c r="AJ2" s="47"/>
      <c r="AK2" s="48"/>
      <c r="AM2" s="46"/>
      <c r="AN2" s="47"/>
      <c r="AO2" s="48"/>
    </row>
    <row r="3" spans="1:41" ht="15">
      <c r="A3" s="15" t="s">
        <v>20</v>
      </c>
      <c r="C3" s="43" t="s">
        <v>10</v>
      </c>
      <c r="D3" s="44"/>
      <c r="E3" s="45"/>
      <c r="G3" s="43"/>
      <c r="H3" s="44"/>
      <c r="I3" s="45"/>
      <c r="K3" s="43"/>
      <c r="L3" s="44"/>
      <c r="M3" s="45"/>
      <c r="O3" s="43"/>
      <c r="P3" s="44"/>
      <c r="Q3" s="45"/>
      <c r="S3" s="43"/>
      <c r="T3" s="44"/>
      <c r="U3" s="45"/>
      <c r="W3" s="43"/>
      <c r="X3" s="44"/>
      <c r="Y3" s="45"/>
      <c r="AA3" s="43"/>
      <c r="AB3" s="44"/>
      <c r="AC3" s="45"/>
      <c r="AE3" s="43"/>
      <c r="AF3" s="44"/>
      <c r="AG3" s="45"/>
      <c r="AI3" s="43"/>
      <c r="AJ3" s="44"/>
      <c r="AK3" s="45"/>
      <c r="AM3" s="43"/>
      <c r="AN3" s="44"/>
      <c r="AO3" s="45"/>
    </row>
    <row r="4" spans="1:41" ht="15">
      <c r="A4" s="15" t="s">
        <v>73</v>
      </c>
      <c r="C4" s="43" t="s">
        <v>88</v>
      </c>
      <c r="D4" s="44"/>
      <c r="E4" s="45"/>
      <c r="G4" s="43"/>
      <c r="H4" s="44"/>
      <c r="I4" s="45"/>
      <c r="K4" s="43"/>
      <c r="L4" s="44"/>
      <c r="M4" s="45"/>
      <c r="O4" s="43"/>
      <c r="P4" s="44"/>
      <c r="Q4" s="45"/>
      <c r="S4" s="43"/>
      <c r="T4" s="44"/>
      <c r="U4" s="45"/>
      <c r="W4" s="43"/>
      <c r="X4" s="44"/>
      <c r="Y4" s="45"/>
      <c r="AA4" s="43"/>
      <c r="AB4" s="44"/>
      <c r="AC4" s="45"/>
      <c r="AE4" s="43"/>
      <c r="AF4" s="44"/>
      <c r="AG4" s="45"/>
      <c r="AI4" s="43"/>
      <c r="AJ4" s="44"/>
      <c r="AK4" s="45"/>
      <c r="AM4" s="43"/>
      <c r="AN4" s="44"/>
      <c r="AO4" s="45"/>
    </row>
    <row r="5" spans="1:41" ht="15">
      <c r="A5" s="15" t="s">
        <v>21</v>
      </c>
      <c r="C5" s="43" t="s">
        <v>13</v>
      </c>
      <c r="D5" s="44"/>
      <c r="E5" s="45"/>
      <c r="G5" s="43"/>
      <c r="H5" s="44"/>
      <c r="I5" s="45"/>
      <c r="K5" s="43"/>
      <c r="L5" s="44"/>
      <c r="M5" s="45"/>
      <c r="O5" s="43"/>
      <c r="P5" s="44"/>
      <c r="Q5" s="45"/>
      <c r="S5" s="43"/>
      <c r="T5" s="44"/>
      <c r="U5" s="45"/>
      <c r="W5" s="43"/>
      <c r="X5" s="44"/>
      <c r="Y5" s="45"/>
      <c r="AA5" s="43"/>
      <c r="AB5" s="44"/>
      <c r="AC5" s="45"/>
      <c r="AE5" s="43"/>
      <c r="AF5" s="44"/>
      <c r="AG5" s="45"/>
      <c r="AI5" s="43"/>
      <c r="AJ5" s="44"/>
      <c r="AK5" s="45"/>
      <c r="AM5" s="43"/>
      <c r="AN5" s="44"/>
      <c r="AO5" s="45"/>
    </row>
    <row r="6" spans="1:41" ht="15">
      <c r="A6" s="15" t="s">
        <v>22</v>
      </c>
      <c r="C6" s="56">
        <v>6405999.81</v>
      </c>
      <c r="D6" s="57"/>
      <c r="E6" s="58"/>
      <c r="G6" s="56"/>
      <c r="H6" s="57"/>
      <c r="I6" s="58"/>
      <c r="K6" s="56"/>
      <c r="L6" s="57"/>
      <c r="M6" s="58"/>
      <c r="O6" s="56"/>
      <c r="P6" s="57"/>
      <c r="Q6" s="58"/>
      <c r="S6" s="56"/>
      <c r="T6" s="57"/>
      <c r="U6" s="58"/>
      <c r="W6" s="56"/>
      <c r="X6" s="57"/>
      <c r="Y6" s="58"/>
      <c r="AA6" s="56"/>
      <c r="AB6" s="57"/>
      <c r="AC6" s="58"/>
      <c r="AE6" s="56"/>
      <c r="AF6" s="57"/>
      <c r="AG6" s="58"/>
      <c r="AI6" s="56"/>
      <c r="AJ6" s="57"/>
      <c r="AK6" s="58"/>
      <c r="AM6" s="56"/>
      <c r="AN6" s="57"/>
      <c r="AO6" s="58"/>
    </row>
    <row r="7" spans="1:41" ht="15">
      <c r="A7" s="15" t="s">
        <v>26</v>
      </c>
      <c r="C7" s="56">
        <v>6405999.81</v>
      </c>
      <c r="D7" s="57"/>
      <c r="E7" s="58"/>
      <c r="G7" s="56"/>
      <c r="H7" s="57"/>
      <c r="I7" s="58"/>
      <c r="K7" s="56"/>
      <c r="L7" s="57"/>
      <c r="M7" s="58"/>
      <c r="O7" s="56"/>
      <c r="P7" s="57"/>
      <c r="Q7" s="58"/>
      <c r="S7" s="56"/>
      <c r="T7" s="57"/>
      <c r="U7" s="58"/>
      <c r="W7" s="56"/>
      <c r="X7" s="57"/>
      <c r="Y7" s="58"/>
      <c r="AA7" s="56"/>
      <c r="AB7" s="57"/>
      <c r="AC7" s="58"/>
      <c r="AE7" s="56"/>
      <c r="AF7" s="57"/>
      <c r="AG7" s="58"/>
      <c r="AI7" s="56"/>
      <c r="AJ7" s="57"/>
      <c r="AK7" s="58"/>
      <c r="AM7" s="56"/>
      <c r="AN7" s="57"/>
      <c r="AO7" s="58"/>
    </row>
    <row r="8" spans="1:41" ht="15">
      <c r="A8" s="15" t="s">
        <v>23</v>
      </c>
      <c r="C8" s="53">
        <v>41306</v>
      </c>
      <c r="D8" s="54"/>
      <c r="E8" s="55"/>
      <c r="G8" s="53"/>
      <c r="H8" s="54"/>
      <c r="I8" s="55"/>
      <c r="K8" s="53"/>
      <c r="L8" s="54"/>
      <c r="M8" s="55"/>
      <c r="O8" s="53"/>
      <c r="P8" s="54"/>
      <c r="Q8" s="55"/>
      <c r="S8" s="53"/>
      <c r="T8" s="54"/>
      <c r="U8" s="55"/>
      <c r="W8" s="53"/>
      <c r="X8" s="54"/>
      <c r="Y8" s="55"/>
      <c r="AA8" s="53"/>
      <c r="AB8" s="54"/>
      <c r="AC8" s="55"/>
      <c r="AE8" s="53"/>
      <c r="AF8" s="54"/>
      <c r="AG8" s="55"/>
      <c r="AI8" s="53"/>
      <c r="AJ8" s="54"/>
      <c r="AK8" s="55"/>
      <c r="AM8" s="53"/>
      <c r="AN8" s="54"/>
      <c r="AO8" s="55"/>
    </row>
    <row r="9" spans="1:41" ht="15">
      <c r="A9" s="15" t="s">
        <v>24</v>
      </c>
      <c r="C9" s="53">
        <v>42248</v>
      </c>
      <c r="D9" s="54"/>
      <c r="E9" s="55"/>
      <c r="G9" s="53"/>
      <c r="H9" s="54"/>
      <c r="I9" s="55"/>
      <c r="K9" s="53"/>
      <c r="L9" s="54"/>
      <c r="M9" s="55"/>
      <c r="O9" s="53"/>
      <c r="P9" s="54"/>
      <c r="Q9" s="55"/>
      <c r="S9" s="53"/>
      <c r="T9" s="54"/>
      <c r="U9" s="55"/>
      <c r="W9" s="53"/>
      <c r="X9" s="54"/>
      <c r="Y9" s="55"/>
      <c r="AA9" s="53"/>
      <c r="AB9" s="54"/>
      <c r="AC9" s="55"/>
      <c r="AE9" s="53"/>
      <c r="AF9" s="54"/>
      <c r="AG9" s="55"/>
      <c r="AI9" s="53"/>
      <c r="AJ9" s="54"/>
      <c r="AK9" s="55"/>
      <c r="AM9" s="53"/>
      <c r="AN9" s="54"/>
      <c r="AO9" s="55"/>
    </row>
    <row r="10" spans="1:41" ht="15">
      <c r="A10" s="15" t="s">
        <v>25</v>
      </c>
      <c r="C10" s="50">
        <v>0</v>
      </c>
      <c r="D10" s="51"/>
      <c r="E10" s="52"/>
      <c r="G10" s="50"/>
      <c r="H10" s="51"/>
      <c r="I10" s="52"/>
      <c r="K10" s="50"/>
      <c r="L10" s="51"/>
      <c r="M10" s="52"/>
      <c r="O10" s="50"/>
      <c r="P10" s="51"/>
      <c r="Q10" s="52"/>
      <c r="S10" s="50"/>
      <c r="T10" s="51"/>
      <c r="U10" s="52"/>
      <c r="W10" s="50"/>
      <c r="X10" s="51"/>
      <c r="Y10" s="52"/>
      <c r="AA10" s="50"/>
      <c r="AB10" s="51"/>
      <c r="AC10" s="52"/>
      <c r="AE10" s="50"/>
      <c r="AF10" s="51"/>
      <c r="AG10" s="52"/>
      <c r="AI10" s="50"/>
      <c r="AJ10" s="51"/>
      <c r="AK10" s="52"/>
      <c r="AM10" s="50"/>
      <c r="AN10" s="51"/>
      <c r="AO10" s="52"/>
    </row>
    <row r="11" spans="1:41" ht="15">
      <c r="A11" s="15" t="s">
        <v>46</v>
      </c>
      <c r="C11" s="43">
        <v>6.77</v>
      </c>
      <c r="D11" s="44"/>
      <c r="E11" s="45"/>
      <c r="G11" s="43"/>
      <c r="H11" s="44"/>
      <c r="I11" s="45"/>
      <c r="K11" s="43"/>
      <c r="L11" s="44"/>
      <c r="M11" s="45"/>
      <c r="O11" s="43"/>
      <c r="P11" s="44"/>
      <c r="Q11" s="45"/>
      <c r="S11" s="43"/>
      <c r="T11" s="44"/>
      <c r="U11" s="45"/>
      <c r="W11" s="43"/>
      <c r="X11" s="44"/>
      <c r="Y11" s="45"/>
      <c r="AA11" s="43"/>
      <c r="AB11" s="44"/>
      <c r="AC11" s="45"/>
      <c r="AE11" s="43"/>
      <c r="AF11" s="44"/>
      <c r="AG11" s="45"/>
      <c r="AI11" s="43"/>
      <c r="AJ11" s="44"/>
      <c r="AK11" s="45"/>
      <c r="AM11" s="43"/>
      <c r="AN11" s="44"/>
      <c r="AO11" s="45"/>
    </row>
    <row r="12" spans="1:41" ht="15">
      <c r="A12" s="15" t="s">
        <v>3</v>
      </c>
      <c r="C12" s="43" t="s">
        <v>89</v>
      </c>
      <c r="D12" s="44"/>
      <c r="E12" s="45"/>
      <c r="G12" s="43"/>
      <c r="H12" s="44"/>
      <c r="I12" s="45"/>
      <c r="K12" s="43"/>
      <c r="L12" s="44"/>
      <c r="M12" s="45"/>
      <c r="O12" s="43"/>
      <c r="P12" s="44"/>
      <c r="Q12" s="45"/>
      <c r="S12" s="43"/>
      <c r="T12" s="44"/>
      <c r="U12" s="45"/>
      <c r="W12" s="43"/>
      <c r="X12" s="44"/>
      <c r="Y12" s="45"/>
      <c r="AA12" s="43"/>
      <c r="AB12" s="44"/>
      <c r="AC12" s="45"/>
      <c r="AE12" s="43"/>
      <c r="AF12" s="44"/>
      <c r="AG12" s="45"/>
      <c r="AI12" s="43"/>
      <c r="AJ12" s="44"/>
      <c r="AK12" s="45"/>
      <c r="AM12" s="43"/>
      <c r="AN12" s="44"/>
      <c r="AO12" s="45"/>
    </row>
    <row r="13" spans="1:41" ht="15">
      <c r="A13" s="15" t="s">
        <v>76</v>
      </c>
      <c r="C13" s="62">
        <v>1926059.7</v>
      </c>
      <c r="D13" s="63"/>
      <c r="E13" s="64"/>
      <c r="G13" s="62"/>
      <c r="H13" s="63"/>
      <c r="I13" s="64"/>
      <c r="K13" s="62"/>
      <c r="L13" s="63"/>
      <c r="M13" s="64"/>
      <c r="O13" s="62"/>
      <c r="P13" s="63"/>
      <c r="Q13" s="64"/>
      <c r="S13" s="62"/>
      <c r="T13" s="63"/>
      <c r="U13" s="64"/>
      <c r="W13" s="62"/>
      <c r="X13" s="63"/>
      <c r="Y13" s="64"/>
      <c r="AA13" s="62"/>
      <c r="AB13" s="63"/>
      <c r="AC13" s="64"/>
      <c r="AE13" s="62"/>
      <c r="AF13" s="63"/>
      <c r="AG13" s="64"/>
      <c r="AI13" s="62"/>
      <c r="AJ13" s="63"/>
      <c r="AK13" s="64"/>
      <c r="AM13" s="62"/>
      <c r="AN13" s="63"/>
      <c r="AO13" s="64"/>
    </row>
    <row r="14" spans="1:41" ht="15">
      <c r="A14" s="15" t="s">
        <v>27</v>
      </c>
      <c r="C14" s="59">
        <f>SUM(C18:C29)</f>
        <v>0</v>
      </c>
      <c r="D14" s="60"/>
      <c r="E14" s="61"/>
      <c r="G14" s="59">
        <f>SUM(G18:G29)</f>
        <v>0</v>
      </c>
      <c r="H14" s="60"/>
      <c r="I14" s="61"/>
      <c r="K14" s="59">
        <f>SUM(K18:K29)</f>
        <v>0</v>
      </c>
      <c r="L14" s="60"/>
      <c r="M14" s="61"/>
      <c r="O14" s="59">
        <f>SUM(O18:O29)</f>
        <v>0</v>
      </c>
      <c r="P14" s="60"/>
      <c r="Q14" s="61"/>
      <c r="S14" s="59">
        <f>SUM(S18:S29)</f>
        <v>0</v>
      </c>
      <c r="T14" s="60"/>
      <c r="U14" s="61"/>
      <c r="W14" s="59">
        <f>SUM(W18:W29)</f>
        <v>0</v>
      </c>
      <c r="X14" s="60"/>
      <c r="Y14" s="61"/>
      <c r="AA14" s="59">
        <f>SUM(AA18:AA29)</f>
        <v>0</v>
      </c>
      <c r="AB14" s="60"/>
      <c r="AC14" s="61"/>
      <c r="AE14" s="59">
        <f>SUM(AE18:AE29)</f>
        <v>0</v>
      </c>
      <c r="AF14" s="60"/>
      <c r="AG14" s="61"/>
      <c r="AI14" s="59">
        <f>SUM(AI18:AI29)</f>
        <v>0</v>
      </c>
      <c r="AJ14" s="60"/>
      <c r="AK14" s="61"/>
      <c r="AM14" s="59">
        <f>SUM(AM18:AM29)</f>
        <v>0</v>
      </c>
      <c r="AN14" s="60"/>
      <c r="AO14" s="61"/>
    </row>
    <row r="15" spans="1:41" ht="15">
      <c r="A15" s="15" t="s">
        <v>28</v>
      </c>
      <c r="C15" s="59">
        <f>IF(D30&gt;E32,"La amortización es mayor al saldo de la deuda",SUM(D18:D29))</f>
        <v>1926059.7000000002</v>
      </c>
      <c r="D15" s="60"/>
      <c r="E15" s="61"/>
      <c r="G15" s="59">
        <f>IF(H30&gt;I32,"La amortización es mayor al saldo de la deuda",SUM(H18:H29))</f>
        <v>0</v>
      </c>
      <c r="H15" s="60"/>
      <c r="I15" s="61"/>
      <c r="K15" s="59">
        <f>IF(L30&gt;M32,"La amortización es mayor al saldo de la deuda",SUM(L18:L29))</f>
        <v>0</v>
      </c>
      <c r="L15" s="60"/>
      <c r="M15" s="61"/>
      <c r="O15" s="59">
        <f>IF(P30&gt;Q32,"La amortización es mayor al saldo de la deuda",SUM(P18:P29))</f>
        <v>0</v>
      </c>
      <c r="P15" s="60"/>
      <c r="Q15" s="61"/>
      <c r="S15" s="59">
        <f>IF(T30&gt;U32,"La amortización es mayor al saldo de la deuda",SUM(T18:T29))</f>
        <v>0</v>
      </c>
      <c r="T15" s="60"/>
      <c r="U15" s="61"/>
      <c r="W15" s="59">
        <f>IF(X30&gt;Y32,"La amortización es mayor al saldo de la deuda",SUM(X18:X29))</f>
        <v>0</v>
      </c>
      <c r="X15" s="60"/>
      <c r="Y15" s="61"/>
      <c r="AA15" s="59">
        <f>IF(AB30&gt;AC32,"La amortización es mayor al saldo de la deuda",SUM(AB18:AB29))</f>
        <v>0</v>
      </c>
      <c r="AB15" s="60"/>
      <c r="AC15" s="61"/>
      <c r="AE15" s="59">
        <f>IF(AF30&gt;AG32,"La amortización es mayor al saldo de la deuda",SUM(AF18:AF29))</f>
        <v>0</v>
      </c>
      <c r="AF15" s="60"/>
      <c r="AG15" s="61"/>
      <c r="AI15" s="59">
        <f>IF(AJ30&gt;AK32,"La amortización es mayor al saldo de la deuda",SUM(AJ18:AJ29))</f>
        <v>0</v>
      </c>
      <c r="AJ15" s="60"/>
      <c r="AK15" s="61"/>
      <c r="AM15" s="59">
        <f>IF(AN30&gt;AO32,"La amortización es mayor al saldo de la deuda",SUM(AN18:AN29))</f>
        <v>0</v>
      </c>
      <c r="AN15" s="60"/>
      <c r="AO15" s="61"/>
    </row>
    <row r="16" spans="1:41" ht="15">
      <c r="A16" s="15" t="s">
        <v>44</v>
      </c>
      <c r="C16" s="59">
        <f>SUM(E18:E29)</f>
        <v>71696.46</v>
      </c>
      <c r="D16" s="60"/>
      <c r="E16" s="61"/>
      <c r="G16" s="59">
        <f>SUM(I18:I29)</f>
        <v>0</v>
      </c>
      <c r="H16" s="60"/>
      <c r="I16" s="61"/>
      <c r="K16" s="59">
        <f>SUM(M18:M29)</f>
        <v>0</v>
      </c>
      <c r="L16" s="60"/>
      <c r="M16" s="61"/>
      <c r="O16" s="59">
        <f>SUM(Q18:Q29)</f>
        <v>0</v>
      </c>
      <c r="P16" s="60"/>
      <c r="Q16" s="61"/>
      <c r="S16" s="59">
        <f>SUM(U18:U29)</f>
        <v>0</v>
      </c>
      <c r="T16" s="60"/>
      <c r="U16" s="61"/>
      <c r="W16" s="59">
        <f>SUM(Y18:Y29)</f>
        <v>0</v>
      </c>
      <c r="X16" s="60"/>
      <c r="Y16" s="61"/>
      <c r="AA16" s="59">
        <f>SUM(AC18:AC29)</f>
        <v>0</v>
      </c>
      <c r="AB16" s="60"/>
      <c r="AC16" s="61"/>
      <c r="AE16" s="59">
        <f>SUM(AG18:AG29)</f>
        <v>0</v>
      </c>
      <c r="AF16" s="60"/>
      <c r="AG16" s="61"/>
      <c r="AI16" s="59">
        <f>SUM(AK18:AK29)</f>
        <v>0</v>
      </c>
      <c r="AJ16" s="60"/>
      <c r="AK16" s="61"/>
      <c r="AM16" s="59">
        <f>SUM(AO18:AO29)</f>
        <v>0</v>
      </c>
      <c r="AN16" s="60"/>
      <c r="AO16" s="61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0</v>
      </c>
      <c r="E18" s="19">
        <v>0</v>
      </c>
      <c r="G18" s="17"/>
      <c r="H18" s="18"/>
      <c r="I18" s="19"/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9">
        <f>IF(AT18&gt;0,1,"")</f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457435.26</v>
      </c>
      <c r="E19" s="19">
        <v>42003.78</v>
      </c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457435.26</v>
      </c>
      <c r="AS19" s="2">
        <f aca="true" t="shared" si="2" ref="AS19:AS29">E19+I19+M19+Q19+U19+Y19+AC19+AG19+AK19+AO19</f>
        <v>42003.78</v>
      </c>
      <c r="AT19" s="2">
        <f aca="true" t="shared" si="3" ref="AT19:AT29">AQ19+AR19</f>
        <v>457435.26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241434.03</v>
      </c>
      <c r="E20" s="19">
        <v>8285.49</v>
      </c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241434.03</v>
      </c>
      <c r="AS20" s="2">
        <f t="shared" si="2"/>
        <v>8285.49</v>
      </c>
      <c r="AT20" s="2">
        <f t="shared" si="3"/>
        <v>241434.03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242103.78</v>
      </c>
      <c r="E21" s="19">
        <v>7615.74</v>
      </c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242103.78</v>
      </c>
      <c r="AS21" s="2">
        <f t="shared" si="2"/>
        <v>7615.74</v>
      </c>
      <c r="AT21" s="2">
        <f t="shared" si="3"/>
        <v>242103.78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244532.49</v>
      </c>
      <c r="E22" s="19">
        <v>5187.03</v>
      </c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244532.49</v>
      </c>
      <c r="AS22" s="2">
        <f t="shared" si="2"/>
        <v>5187.03</v>
      </c>
      <c r="AT22" s="2">
        <f t="shared" si="3"/>
        <v>244532.49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245541.56</v>
      </c>
      <c r="E23" s="19">
        <v>4177.96</v>
      </c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245541.56</v>
      </c>
      <c r="AS23" s="2">
        <f t="shared" si="2"/>
        <v>4177.96</v>
      </c>
      <c r="AT23" s="2">
        <f t="shared" si="3"/>
        <v>245541.56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246647.55</v>
      </c>
      <c r="E24" s="19">
        <v>3071.97</v>
      </c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246647.55</v>
      </c>
      <c r="AS24" s="2">
        <f t="shared" si="2"/>
        <v>3071.97</v>
      </c>
      <c r="AT24" s="2">
        <f t="shared" si="3"/>
        <v>246647.55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248365.03</v>
      </c>
      <c r="E25" s="19">
        <v>1354.49</v>
      </c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248365.03</v>
      </c>
      <c r="AS25" s="2">
        <f t="shared" si="2"/>
        <v>1354.49</v>
      </c>
      <c r="AT25" s="2">
        <f t="shared" si="3"/>
        <v>248365.03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0</v>
      </c>
      <c r="E26" s="19">
        <v>0</v>
      </c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0</v>
      </c>
      <c r="E27" s="19">
        <v>0</v>
      </c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0</v>
      </c>
      <c r="E28" s="19">
        <v>0</v>
      </c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>
        <v>0</v>
      </c>
      <c r="D29" s="18">
        <v>0</v>
      </c>
      <c r="E29" s="19">
        <v>0</v>
      </c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1926059.7000000002</v>
      </c>
      <c r="E30" s="24">
        <f>SUM(E18:E29)</f>
        <v>71696.46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10</v>
      </c>
      <c r="D31" t="s">
        <v>13</v>
      </c>
      <c r="E31" s="11">
        <f>(C9-C8)/30.4</f>
        <v>30.98684210526316</v>
      </c>
      <c r="G31" t="s">
        <v>10</v>
      </c>
      <c r="H31" t="s">
        <v>13</v>
      </c>
      <c r="I31" s="11">
        <f>(G9-G8)/30.4</f>
        <v>0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1926059.7</v>
      </c>
      <c r="G32" t="s">
        <v>11</v>
      </c>
      <c r="H32" t="s">
        <v>14</v>
      </c>
      <c r="I32" s="2">
        <f>G13+G14</f>
        <v>0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76" t="s">
        <v>86</v>
      </c>
    </row>
    <row r="41" ht="15">
      <c r="C41" t="s">
        <v>77</v>
      </c>
    </row>
    <row r="42" ht="15" hidden="1"/>
    <row r="43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40">
      <selection activeCell="H55" sqref="H55:K56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57</v>
      </c>
      <c r="B5" s="25"/>
      <c r="C5" s="72" t="s">
        <v>58</v>
      </c>
      <c r="D5" s="65" t="s">
        <v>75</v>
      </c>
      <c r="E5" s="25"/>
      <c r="F5" s="68" t="s">
        <v>74</v>
      </c>
      <c r="G5" s="74" t="s">
        <v>7</v>
      </c>
      <c r="H5" s="74"/>
      <c r="I5" s="73" t="s">
        <v>2</v>
      </c>
      <c r="J5" s="71" t="s">
        <v>72</v>
      </c>
      <c r="K5" s="71" t="s">
        <v>6</v>
      </c>
      <c r="L5" s="26"/>
      <c r="M5" s="68" t="s">
        <v>4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8</v>
      </c>
      <c r="H6" s="9" t="s">
        <v>9</v>
      </c>
      <c r="I6" s="73"/>
      <c r="J6" s="71"/>
      <c r="K6" s="71"/>
      <c r="L6" s="26"/>
      <c r="M6" s="68"/>
      <c r="N6" s="6" t="s">
        <v>5</v>
      </c>
      <c r="O6" s="12" t="s">
        <v>43</v>
      </c>
      <c r="P6" s="70"/>
    </row>
    <row r="7" spans="1:16" ht="15">
      <c r="A7" s="32">
        <f>IF(IDP!$C$2&gt;0,1,"")</f>
        <v>1</v>
      </c>
      <c r="C7" s="33" t="str">
        <f>IF(IDP!$C$2=0,"",IDP!$C$2)</f>
        <v>2.1.3.1.0-9111-501-0000</v>
      </c>
      <c r="D7" s="34" t="str">
        <f>IF(IDP!$C$4=0,"",IDP!$C$4)</f>
        <v>BANOBRAS</v>
      </c>
      <c r="F7" s="35">
        <f>IF(IDP!$C$7=0,"",IDP!$C$7)</f>
        <v>6405999.81</v>
      </c>
      <c r="G7" s="36">
        <f>IF(IDP!$C$8=0,"",IDP!$C$8)</f>
        <v>41306</v>
      </c>
      <c r="H7" s="36">
        <f>IF(IDP!$C$9=0,"",IDP!$C$9)</f>
        <v>42248</v>
      </c>
      <c r="I7" s="37">
        <f>IF(IDP!$E$31=0,"",IDP!$E$31)</f>
        <v>30.98684210526316</v>
      </c>
      <c r="J7" s="32">
        <f>IF(IDP!$C$11=0,"",IDP!$C$11)</f>
        <v>6.77</v>
      </c>
      <c r="K7" s="34" t="str">
        <f>IF(IDP!$C$12=0,"",IDP!$C$12)</f>
        <v>Lo que establece el art 33 LCF</v>
      </c>
      <c r="M7" s="35">
        <f>IF(IDP!$C$13=0,"",IDP!$C$13)</f>
        <v>1926059.7</v>
      </c>
      <c r="N7" s="35">
        <f>IF(IDP!$C$14=0,"",IDP!$C$14)</f>
      </c>
      <c r="O7" s="35">
        <f>IF(IDP!$C$15=0,"",IDP!$C$15)</f>
        <v>1926059.7000000002</v>
      </c>
      <c r="P7" s="38">
        <f>IF(IDP!$C$7&gt;0,IDP!$C$13+IDP!$C$14-IDP!$C$15,"")</f>
        <v>-2.3283064365386963E-10</v>
      </c>
    </row>
    <row r="8" spans="1:16" ht="15">
      <c r="A8" s="32">
        <f>IF(IDP!$G$2&gt;0,2,"")</f>
      </c>
      <c r="C8" s="33">
        <f>IF(IDP!$G$2=0,"",IDP!$G$2)</f>
      </c>
      <c r="D8" s="34">
        <f>IF(IDP!$G$4=0,"",IDP!$G$4)</f>
      </c>
      <c r="F8" s="35">
        <f>IF(IDP!$G$7=0,"",IDP!$G$7)</f>
      </c>
      <c r="G8" s="36">
        <f>IF(IDP!$G$8=0,"",IDP!$G$8)</f>
      </c>
      <c r="H8" s="36">
        <f>IF(IDP!$G$9=0,"",IDP!$G$9)</f>
      </c>
      <c r="I8" s="37">
        <f>IF(IDP!$I$31=0,"",IDP!$I$31)</f>
      </c>
      <c r="J8" s="32">
        <f>IF(IDP!$G$11=0,"",IDP!$G$11)</f>
      </c>
      <c r="K8" s="34">
        <f>IF(IDP!$G$12=0,"",IDP!$G$12)</f>
      </c>
      <c r="M8" s="35">
        <f>IF(IDP!$G$13=0,"",IDP!$G$13)</f>
      </c>
      <c r="N8" s="35">
        <f>IF(IDP!$G$14=0,"",IDP!$G$14)</f>
      </c>
      <c r="O8" s="35">
        <f>IF(IDP!$G$15=0,"",IDP!$G$15)</f>
      </c>
      <c r="P8" s="38">
        <f>IF(IDP!$G$7&gt;0,IDP!$G$13+IDP!$G$14-IDP!$G$15,"")</f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59</v>
      </c>
      <c r="G17" s="66"/>
      <c r="H17" s="66"/>
      <c r="I17" s="66"/>
      <c r="J17" s="66"/>
      <c r="K17" s="66"/>
      <c r="M17" s="31">
        <f>SUM(M7:M16)</f>
        <v>1926059.7</v>
      </c>
      <c r="N17" s="31">
        <f>SUM(N7:N16)</f>
        <v>0</v>
      </c>
      <c r="O17" s="31">
        <f>SUM(O7:O16)</f>
        <v>1926059.7000000002</v>
      </c>
      <c r="P17" s="31">
        <f>SUM(P7:P16)</f>
        <v>-2.3283064365386963E-10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2016-05-03T04:36:09Z</dcterms:modified>
  <cp:category/>
  <cp:version/>
  <cp:contentType/>
  <cp:contentStatus/>
</cp:coreProperties>
</file>