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vo todo\posicion financiera- estado de resultados y impreso polizas compaq\i) remuneraciones mensuales\2018\"/>
    </mc:Choice>
  </mc:AlternateContent>
  <xr:revisionPtr revIDLastSave="0" documentId="10_ncr:8100000_{4C4C7932-42D1-4204-8F55-1C70624EC0DC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REMUNERACION MENSUAL 2018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6" i="2" l="1"/>
  <c r="D56" i="2"/>
  <c r="E55" i="2"/>
  <c r="D55" i="2"/>
  <c r="E54" i="2"/>
  <c r="D54" i="2"/>
  <c r="F46" i="2"/>
  <c r="E45" i="2"/>
  <c r="D45" i="2"/>
  <c r="D44" i="2"/>
  <c r="F34" i="2"/>
  <c r="E33" i="2"/>
  <c r="D33" i="2"/>
  <c r="D32" i="2"/>
  <c r="G32" i="2"/>
  <c r="E31" i="2"/>
  <c r="E34" i="2" s="1"/>
  <c r="D31" i="2"/>
  <c r="D34" i="2" s="1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/>
  <c r="E10" i="2"/>
  <c r="D10" i="2"/>
  <c r="E9" i="2"/>
  <c r="D9" i="2"/>
  <c r="E8" i="2"/>
  <c r="D8" i="2"/>
  <c r="G31" i="2" l="1"/>
  <c r="D23" i="2"/>
  <c r="D57" i="2" l="1"/>
  <c r="E57" i="2" l="1"/>
  <c r="G45" i="2"/>
  <c r="G44" i="2"/>
  <c r="G13" i="2"/>
  <c r="G14" i="2"/>
  <c r="G16" i="2"/>
  <c r="G17" i="2"/>
  <c r="G18" i="2"/>
  <c r="G19" i="2"/>
  <c r="G20" i="2"/>
  <c r="G21" i="2"/>
  <c r="G22" i="2"/>
  <c r="G11" i="2"/>
  <c r="G55" i="2"/>
  <c r="E46" i="2"/>
  <c r="F23" i="2"/>
  <c r="E23" i="2"/>
  <c r="G8" i="2"/>
  <c r="G54" i="2" l="1"/>
  <c r="F57" i="2"/>
  <c r="G56" i="2"/>
  <c r="G57" i="2" s="1"/>
  <c r="G33" i="2"/>
  <c r="G34" i="2" s="1"/>
  <c r="G9" i="2"/>
  <c r="G10" i="2"/>
  <c r="G12" i="2"/>
  <c r="G15" i="2"/>
  <c r="D46" i="2"/>
  <c r="G46" i="2"/>
  <c r="G23" i="2" l="1"/>
</calcChain>
</file>

<file path=xl/sharedStrings.xml><?xml version="1.0" encoding="utf-8"?>
<sst xmlns="http://schemas.openxmlformats.org/spreadsheetml/2006/main" count="73" uniqueCount="58">
  <si>
    <t>NOMBRE EMPLEADO</t>
  </si>
  <si>
    <t>PUESTO</t>
  </si>
  <si>
    <t>SUELDO</t>
  </si>
  <si>
    <t>ISR</t>
  </si>
  <si>
    <t>SUBSIDIO</t>
  </si>
  <si>
    <t>SUELDO NETO</t>
  </si>
  <si>
    <t>C</t>
  </si>
  <si>
    <t>B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</si>
  <si>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</si>
  <si>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</si>
  <si>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</si>
  <si>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</si>
  <si>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</si>
  <si>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</si>
  <si>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</si>
  <si>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</si>
  <si>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</si>
  <si>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</si>
  <si>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</si>
  <si>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</si>
  <si>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</si>
  <si>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</si>
  <si>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PROMOTORA DIF</t>
  </si>
  <si>
    <t>CDC SANTA RITA</t>
  </si>
  <si>
    <t>INTENDENTE</t>
  </si>
  <si>
    <t>ABOGADO</t>
  </si>
  <si>
    <t>REMUNERACION MENSUAL POR PUESTO DE DIF CORRESPONDIENTE A:</t>
  </si>
  <si>
    <t>U.A.V.I. (UNIDAD DE ATENCION ALA VIOLENCIA INTRAFAMILIAR)</t>
  </si>
  <si>
    <t>SERGIO VITAL MONTELONGO</t>
  </si>
  <si>
    <t>JOSE JUAN CORONA AGUIRRE</t>
  </si>
  <si>
    <t xml:space="preserve">TRABAJO SOCIAL </t>
  </si>
  <si>
    <t>PSICOLOGA</t>
  </si>
  <si>
    <t>SANDY TERESA ALCALA ALVAREZ</t>
  </si>
  <si>
    <t>LAURA YANETH BANDA ANDRADE</t>
  </si>
  <si>
    <t>JIZLIA DOLLY SEGOVIANO MUÑOZ</t>
  </si>
  <si>
    <t>JUANA CLAUDIA LARA MADRIGAL</t>
  </si>
  <si>
    <t>ROBERTO ALVAREZ GUZMAN</t>
  </si>
  <si>
    <t>AUXILIAR ADMON</t>
  </si>
  <si>
    <t>LIDIA GARCIA MONJARRAZ</t>
  </si>
  <si>
    <t>CATALINA CARDENAS HERNANDEZ</t>
  </si>
  <si>
    <t>ANA ROSA HERNANDEZ CORONA</t>
  </si>
  <si>
    <t>ADAN TREJO LOPEZ</t>
  </si>
  <si>
    <t>GLORIA ALMA ANGELICA ALCALA ALVAREZ</t>
  </si>
  <si>
    <t>LILIANA ESPAÑA BLANCO</t>
  </si>
  <si>
    <t>JOSE MANUEL VILLALPANDO RIZO</t>
  </si>
  <si>
    <t>ANA LIZETH DEL ROCIO GONZALEZ ZUÑIGA</t>
  </si>
  <si>
    <t>MODULO TRANSPARENCIA</t>
  </si>
  <si>
    <t>MA. DEL REFUGIO ALVAREZ LOPEZ</t>
  </si>
  <si>
    <t>M. ELENA TORRES SALAZAR</t>
  </si>
  <si>
    <t>MA. GUADALUPE LOPEZ VAZQUEZ</t>
  </si>
  <si>
    <t>AUXILIAR COMEDOR</t>
  </si>
  <si>
    <t>MA. DE JESUS RODRIGUEZ VALADES</t>
  </si>
  <si>
    <t>FAVIOLA GUADALUPE ALATORRE MENDOZA</t>
  </si>
  <si>
    <t>IRMA FUENTES DUEÑAS</t>
  </si>
  <si>
    <t>COCINERA CDC LA RIVERA</t>
  </si>
  <si>
    <t>SELENA GUADALUPE GARCIA OLIVARES</t>
  </si>
  <si>
    <t>ELBA GUADALUPE BELMONTE GONZALEZ</t>
  </si>
  <si>
    <t>INTENDENTE CDC LA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</si>
</sst>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44" fontId="2" fillId="0" borderId="0" xfId="1" applyFont="1" applyFill="1" applyBorder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B1" workbookViewId="0">
      <selection activeCell="I9" sqref="I9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22" customWidth="1"/>
    <col min="4" max="4" width="13.28515625" style="22" customWidth="1"/>
    <col min="5" max="5" width="8.5703125" style="14" customWidth="1"/>
    <col min="6" max="6" width="8.42578125" style="14" customWidth="1"/>
    <col min="7" max="7" width="13.28515625" style="14" customWidth="1"/>
    <col min="8" max="8" width="2.7109375" style="22" customWidth="1"/>
    <col min="9" max="9" width="29.5703125" style="14" customWidth="1"/>
    <col min="10" max="16384" width="11.42578125" style="14"/>
  </cols>
  <sheetData>
    <row r="1" spans="1:8" ht="15" x14ac:dyDescent="0.25">
      <c r="B1" s="22"/>
      <c r="H1" s="6"/>
    </row>
    <row r="2" spans="1:8" ht="15" x14ac:dyDescent="0.25">
      <c r="B2" s="22"/>
      <c r="C2" s="28" t="s">
        <v>8</v>
      </c>
      <c r="H2" s="6"/>
    </row>
    <row r="3" spans="1:8" ht="15" x14ac:dyDescent="0.25">
      <c r="B3" s="22"/>
      <c r="C3" s="28" t="s">
        <v>26</v>
      </c>
      <c r="H3" s="6"/>
    </row>
    <row r="4" spans="1:8" ht="15" x14ac:dyDescent="0.25">
      <c r="B4" s="22"/>
      <c r="C4" s="28">
        <v>2018</v>
      </c>
      <c r="H4" s="6"/>
    </row>
    <row r="5" spans="1:8" ht="15" x14ac:dyDescent="0.25">
      <c r="B5" s="22"/>
      <c r="C5" s="28"/>
      <c r="H5" s="6"/>
    </row>
    <row r="6" spans="1:8" ht="15" x14ac:dyDescent="0.25">
      <c r="B6" s="22"/>
      <c r="H6" s="6"/>
    </row>
    <row r="7" spans="1:8" ht="15" x14ac:dyDescent="0.25">
      <c r="B7" s="14" t="s">
        <v>0</v>
      </c>
      <c r="C7" s="14" t="s">
        <v>1</v>
      </c>
      <c r="D7" s="22" t="s">
        <v>2</v>
      </c>
      <c r="E7" s="14" t="s">
        <v>3</v>
      </c>
      <c r="F7" s="14" t="s">
        <v>4</v>
      </c>
      <c r="G7" s="14" t="s">
        <v>5</v>
      </c>
      <c r="H7" s="6"/>
    </row>
    <row r="8" spans="1:8" x14ac:dyDescent="0.2">
      <c r="A8" s="14" t="s">
        <v>6</v>
      </c>
      <c r="B8" s="14" t="s">
        <v>34</v>
      </c>
      <c r="C8" s="30" t="s">
        <v>9</v>
      </c>
      <c r="D8" s="23">
        <f>5733.9+5733.95</f>
        <v>11467.849999999999</v>
      </c>
      <c r="E8" s="14">
        <f>593.3+593.15</f>
        <v>1186.4499999999998</v>
      </c>
      <c r="F8" s="14">
        <v>0</v>
      </c>
      <c r="G8" s="16">
        <f>D8-E8+F8</f>
        <v>10281.399999999998</v>
      </c>
      <c r="H8" s="32"/>
    </row>
    <row r="9" spans="1:8" x14ac:dyDescent="0.2">
      <c r="A9" s="14" t="s">
        <v>7</v>
      </c>
      <c r="B9" s="14" t="s">
        <v>35</v>
      </c>
      <c r="C9" s="30" t="s">
        <v>10</v>
      </c>
      <c r="D9" s="23">
        <f>5235+5235</f>
        <v>10470</v>
      </c>
      <c r="E9" s="14">
        <f>503.8+503.8</f>
        <v>1007.6</v>
      </c>
      <c r="F9" s="14">
        <v>0</v>
      </c>
      <c r="G9" s="16">
        <f t="shared" ref="G9:G22" si="0">D9-E9+F9</f>
        <v>9462.4</v>
      </c>
      <c r="H9" s="32"/>
    </row>
    <row r="10" spans="1:8" x14ac:dyDescent="0.2">
      <c r="B10" s="14" t="s">
        <v>36</v>
      </c>
      <c r="C10" s="30" t="s">
        <v>37</v>
      </c>
      <c r="D10" s="23">
        <f>4190.6+4190.55</f>
        <v>8381.1500000000015</v>
      </c>
      <c r="E10" s="14">
        <f>334.6+334.75</f>
        <v>669.35</v>
      </c>
      <c r="F10" s="14">
        <v>0</v>
      </c>
      <c r="G10" s="16">
        <f t="shared" si="0"/>
        <v>7711.8000000000011</v>
      </c>
      <c r="H10" s="32"/>
    </row>
    <row r="11" spans="1:8" x14ac:dyDescent="0.2">
      <c r="B11" s="14" t="s">
        <v>38</v>
      </c>
      <c r="C11" s="30" t="s">
        <v>11</v>
      </c>
      <c r="D11" s="23">
        <f>2413.2+2413.03</f>
        <v>4826.2299999999996</v>
      </c>
      <c r="E11" s="14">
        <v>0.03</v>
      </c>
      <c r="F11" s="14">
        <v>0</v>
      </c>
      <c r="G11" s="16">
        <f t="shared" si="0"/>
        <v>4826.2</v>
      </c>
      <c r="H11" s="32"/>
    </row>
    <row r="12" spans="1:8" x14ac:dyDescent="0.2">
      <c r="A12" s="14" t="s">
        <v>7</v>
      </c>
      <c r="B12" s="14" t="s">
        <v>39</v>
      </c>
      <c r="C12" s="30" t="s">
        <v>12</v>
      </c>
      <c r="D12" s="23">
        <f>3239.18+3239.1</f>
        <v>6478.28</v>
      </c>
      <c r="E12" s="14">
        <f>105.98+106.1</f>
        <v>212.07999999999998</v>
      </c>
      <c r="F12" s="14">
        <v>0</v>
      </c>
      <c r="G12" s="16">
        <f t="shared" si="0"/>
        <v>6266.2</v>
      </c>
      <c r="H12" s="32"/>
    </row>
    <row r="13" spans="1:8" x14ac:dyDescent="0.2">
      <c r="B13" s="14" t="s">
        <v>40</v>
      </c>
      <c r="C13" s="30" t="s">
        <v>13</v>
      </c>
      <c r="D13" s="23">
        <f>2413.03+2413.03</f>
        <v>4826.0600000000004</v>
      </c>
      <c r="E13" s="14">
        <f>0.03+0.03</f>
        <v>0.06</v>
      </c>
      <c r="F13" s="14">
        <v>0</v>
      </c>
      <c r="G13" s="16">
        <f t="shared" si="0"/>
        <v>4826</v>
      </c>
      <c r="H13" s="32"/>
    </row>
    <row r="14" spans="1:8" x14ac:dyDescent="0.2">
      <c r="A14" s="14" t="s">
        <v>7</v>
      </c>
      <c r="B14" s="14" t="s">
        <v>41</v>
      </c>
      <c r="C14" s="30" t="s">
        <v>14</v>
      </c>
      <c r="D14" s="23">
        <f>3728.55+3728.55</f>
        <v>7457.1</v>
      </c>
      <c r="E14" s="14">
        <f>284.35+284.35</f>
        <v>568.70000000000005</v>
      </c>
      <c r="F14" s="14">
        <v>0</v>
      </c>
      <c r="G14" s="16">
        <f t="shared" si="0"/>
        <v>6888.4000000000005</v>
      </c>
      <c r="H14" s="32"/>
    </row>
    <row r="15" spans="1:8" x14ac:dyDescent="0.2">
      <c r="A15" s="14" t="s">
        <v>7</v>
      </c>
      <c r="B15" s="14" t="s">
        <v>32</v>
      </c>
      <c r="C15" s="30" t="s">
        <v>15</v>
      </c>
      <c r="D15" s="23">
        <f>2940+2940</f>
        <v>5880</v>
      </c>
      <c r="E15" s="14">
        <f>53.2+53.2</f>
        <v>106.4</v>
      </c>
      <c r="F15" s="14">
        <v>0</v>
      </c>
      <c r="G15" s="16">
        <f t="shared" si="0"/>
        <v>5773.6</v>
      </c>
      <c r="H15" s="32"/>
    </row>
    <row r="16" spans="1:8" x14ac:dyDescent="0.2">
      <c r="A16" s="14" t="s">
        <v>7</v>
      </c>
      <c r="B16" s="14" t="s">
        <v>42</v>
      </c>
      <c r="C16" s="30" t="s">
        <v>15</v>
      </c>
      <c r="D16" s="23">
        <f>2940+2940</f>
        <v>5880</v>
      </c>
      <c r="E16" s="14">
        <f>53.2+53.2</f>
        <v>106.4</v>
      </c>
      <c r="F16" s="14">
        <v>0</v>
      </c>
      <c r="G16" s="16">
        <f t="shared" si="0"/>
        <v>5773.6</v>
      </c>
      <c r="H16" s="32"/>
    </row>
    <row r="17" spans="1:8" x14ac:dyDescent="0.2">
      <c r="A17" s="14" t="s">
        <v>7</v>
      </c>
      <c r="B17" s="14" t="s">
        <v>43</v>
      </c>
      <c r="C17" s="30" t="s">
        <v>16</v>
      </c>
      <c r="D17" s="23">
        <f>2511.41+2511.41</f>
        <v>5022.82</v>
      </c>
      <c r="E17" s="14">
        <f>0.01+0.01</f>
        <v>0.02</v>
      </c>
      <c r="F17" s="14">
        <v>0</v>
      </c>
      <c r="G17" s="16">
        <f t="shared" si="0"/>
        <v>5022.7999999999993</v>
      </c>
      <c r="H17" s="32"/>
    </row>
    <row r="18" spans="1:8" x14ac:dyDescent="0.2">
      <c r="B18" s="22" t="s">
        <v>52</v>
      </c>
      <c r="C18" s="30" t="s">
        <v>17</v>
      </c>
      <c r="D18" s="23">
        <f>3109.2+3109.25</f>
        <v>6218.45</v>
      </c>
      <c r="E18" s="14">
        <f>92+91.85</f>
        <v>183.85</v>
      </c>
      <c r="F18" s="14">
        <v>0</v>
      </c>
      <c r="G18" s="16">
        <f t="shared" si="0"/>
        <v>6034.5999999999995</v>
      </c>
      <c r="H18" s="32"/>
    </row>
    <row r="19" spans="1:8" x14ac:dyDescent="0.2">
      <c r="A19" s="14" t="s">
        <v>7</v>
      </c>
      <c r="B19" s="14" t="s">
        <v>44</v>
      </c>
      <c r="C19" s="30" t="s">
        <v>19</v>
      </c>
      <c r="D19" s="23">
        <f>3451.5+3451.5</f>
        <v>6903</v>
      </c>
      <c r="E19" s="14">
        <f>129.1+129.1</f>
        <v>258.2</v>
      </c>
      <c r="F19" s="14">
        <v>0</v>
      </c>
      <c r="G19" s="16">
        <f t="shared" si="0"/>
        <v>6644.8</v>
      </c>
      <c r="H19" s="32"/>
    </row>
    <row r="20" spans="1:8" x14ac:dyDescent="0.2">
      <c r="B20" s="14" t="s">
        <v>33</v>
      </c>
      <c r="C20" s="30" t="s">
        <v>18</v>
      </c>
      <c r="D20" s="23">
        <f>4130.55+4130.67</f>
        <v>8261.2200000000012</v>
      </c>
      <c r="E20" s="14">
        <f>328.15+328.07</f>
        <v>656.22</v>
      </c>
      <c r="F20" s="14">
        <v>0</v>
      </c>
      <c r="G20" s="16">
        <f t="shared" si="0"/>
        <v>7605.0000000000009</v>
      </c>
      <c r="H20" s="32"/>
    </row>
    <row r="21" spans="1:8" x14ac:dyDescent="0.2">
      <c r="B21" s="14" t="s">
        <v>45</v>
      </c>
      <c r="C21" s="30" t="s">
        <v>46</v>
      </c>
      <c r="D21" s="23">
        <f>3087.03+3087.03</f>
        <v>6174.06</v>
      </c>
      <c r="E21" s="14">
        <f>89.43+89.43</f>
        <v>178.86</v>
      </c>
      <c r="F21" s="14">
        <v>0</v>
      </c>
      <c r="G21" s="16">
        <f t="shared" si="0"/>
        <v>5995.2000000000007</v>
      </c>
      <c r="H21" s="32"/>
    </row>
    <row r="22" spans="1:8" ht="15.75" thickBot="1" x14ac:dyDescent="0.3">
      <c r="B22" s="17" t="s">
        <v>47</v>
      </c>
      <c r="C22" s="31" t="s">
        <v>20</v>
      </c>
      <c r="D22" s="24">
        <f>2532.8+2532.8</f>
        <v>5065.6000000000004</v>
      </c>
      <c r="E22" s="17">
        <v>0</v>
      </c>
      <c r="F22" s="17">
        <v>0</v>
      </c>
      <c r="G22" s="19">
        <f t="shared" si="0"/>
        <v>5065.6000000000004</v>
      </c>
      <c r="H22" s="6"/>
    </row>
    <row r="23" spans="1:8" ht="15.75" thickTop="1" x14ac:dyDescent="0.25">
      <c r="B23" s="20"/>
      <c r="C23" s="20"/>
      <c r="D23" s="25">
        <f>SUM(D8:D22)</f>
        <v>103311.81999999999</v>
      </c>
      <c r="E23" s="21">
        <f>SUM(E8:E22)</f>
        <v>5134.2199999999993</v>
      </c>
      <c r="F23" s="21">
        <f>SUM(F8:F22)</f>
        <v>0</v>
      </c>
      <c r="G23" s="21">
        <f>SUM(G8:G22)</f>
        <v>98177.600000000006</v>
      </c>
      <c r="H23" s="6"/>
    </row>
    <row r="24" spans="1:8" ht="15" x14ac:dyDescent="0.25">
      <c r="B24" s="22"/>
      <c r="H24" s="6"/>
    </row>
    <row r="25" spans="1:8" ht="15" x14ac:dyDescent="0.25">
      <c r="B25" s="22"/>
      <c r="C25" s="28" t="s">
        <v>8</v>
      </c>
      <c r="H25" s="6"/>
    </row>
    <row r="26" spans="1:8" ht="15" x14ac:dyDescent="0.25">
      <c r="B26" s="26"/>
      <c r="C26" s="28" t="s">
        <v>26</v>
      </c>
      <c r="H26" s="6"/>
    </row>
    <row r="27" spans="1:8" ht="15" x14ac:dyDescent="0.25">
      <c r="B27" s="22"/>
      <c r="C27" s="28">
        <v>2018</v>
      </c>
      <c r="H27" s="6"/>
    </row>
    <row r="28" spans="1:8" ht="15" x14ac:dyDescent="0.25">
      <c r="B28" s="22"/>
      <c r="C28" s="28"/>
      <c r="H28" s="6"/>
    </row>
    <row r="29" spans="1:8" ht="15" x14ac:dyDescent="0.25">
      <c r="B29" s="22"/>
      <c r="H29" s="6"/>
    </row>
    <row r="30" spans="1:8" x14ac:dyDescent="0.2">
      <c r="B30" s="22" t="s">
        <v>21</v>
      </c>
      <c r="H30" s="32"/>
    </row>
    <row r="31" spans="1:8" ht="10.5" customHeight="1" x14ac:dyDescent="0.2">
      <c r="B31" s="20" t="s">
        <v>48</v>
      </c>
      <c r="C31" s="22" t="s">
        <v>22</v>
      </c>
      <c r="D31" s="23">
        <f>3344.87+3089.73</f>
        <v>6434.6</v>
      </c>
      <c r="E31" s="14">
        <f>117.47+89.73</f>
        <v>207.2</v>
      </c>
      <c r="F31" s="14">
        <v>0</v>
      </c>
      <c r="G31" s="16">
        <f t="shared" ref="G31" si="1">D31-E31+F31</f>
        <v>6227.4000000000005</v>
      </c>
      <c r="H31" s="32"/>
    </row>
    <row r="32" spans="1:8" ht="10.5" customHeight="1" x14ac:dyDescent="0.2">
      <c r="B32" s="20" t="s">
        <v>56</v>
      </c>
      <c r="C32" s="22" t="s">
        <v>57</v>
      </c>
      <c r="D32" s="23">
        <f>2300+2300</f>
        <v>4600</v>
      </c>
      <c r="E32" s="14">
        <v>0</v>
      </c>
      <c r="F32" s="14">
        <v>0</v>
      </c>
      <c r="G32" s="16">
        <f t="shared" ref="G32" si="2">D32-E32+F32</f>
        <v>4600</v>
      </c>
      <c r="H32" s="32"/>
    </row>
    <row r="33" spans="2:8" ht="12" thickBot="1" x14ac:dyDescent="0.25">
      <c r="B33" s="17" t="s">
        <v>53</v>
      </c>
      <c r="C33" s="31" t="s">
        <v>54</v>
      </c>
      <c r="D33" s="24">
        <f>2842.56+2842.56</f>
        <v>5685.12</v>
      </c>
      <c r="E33" s="17">
        <f>42.56+42.56</f>
        <v>85.12</v>
      </c>
      <c r="F33" s="17">
        <v>0</v>
      </c>
      <c r="G33" s="19">
        <f>D33-E33+F33</f>
        <v>5600</v>
      </c>
      <c r="H33" s="32"/>
    </row>
    <row r="34" spans="2:8" ht="15.75" thickTop="1" x14ac:dyDescent="0.25">
      <c r="C34" s="14"/>
      <c r="D34" s="27">
        <f>SUM(D31:D33)</f>
        <v>16719.72</v>
      </c>
      <c r="E34" s="27">
        <f t="shared" ref="E34:G34" si="3">SUM(E31:E33)</f>
        <v>292.32</v>
      </c>
      <c r="F34" s="27">
        <f t="shared" si="3"/>
        <v>0</v>
      </c>
      <c r="G34" s="27">
        <f t="shared" si="3"/>
        <v>16427.400000000001</v>
      </c>
      <c r="H34" s="6"/>
    </row>
    <row r="35" spans="2:8" ht="15" x14ac:dyDescent="0.25">
      <c r="B35" s="22"/>
      <c r="H35" s="6"/>
    </row>
    <row r="36" spans="2:8" ht="15" x14ac:dyDescent="0.25">
      <c r="B36" s="22"/>
      <c r="H36" s="6"/>
    </row>
    <row r="37" spans="2:8" ht="15" x14ac:dyDescent="0.25">
      <c r="B37" s="22"/>
      <c r="H37" s="6"/>
    </row>
    <row r="38" spans="2:8" ht="15" x14ac:dyDescent="0.25">
      <c r="B38" s="22"/>
      <c r="C38" s="28" t="s">
        <v>8</v>
      </c>
      <c r="H38" s="6"/>
    </row>
    <row r="39" spans="2:8" ht="15" x14ac:dyDescent="0.25">
      <c r="B39" s="22"/>
      <c r="C39" s="28" t="s">
        <v>26</v>
      </c>
      <c r="H39" s="6"/>
    </row>
    <row r="40" spans="2:8" ht="15" x14ac:dyDescent="0.25">
      <c r="B40" s="22"/>
      <c r="C40" s="28">
        <v>2018</v>
      </c>
      <c r="H40" s="6"/>
    </row>
    <row r="41" spans="2:8" ht="15" x14ac:dyDescent="0.25">
      <c r="B41" s="22"/>
      <c r="C41" s="28"/>
      <c r="H41" s="6"/>
    </row>
    <row r="42" spans="2:8" ht="15" x14ac:dyDescent="0.25">
      <c r="B42" s="22"/>
      <c r="H42" s="6"/>
    </row>
    <row r="43" spans="2:8" ht="15" x14ac:dyDescent="0.25">
      <c r="B43" s="14" t="s">
        <v>23</v>
      </c>
      <c r="C43" s="14"/>
      <c r="H43" s="6"/>
    </row>
    <row r="44" spans="2:8" x14ac:dyDescent="0.2">
      <c r="B44" s="14" t="s">
        <v>49</v>
      </c>
      <c r="C44" s="30" t="s">
        <v>50</v>
      </c>
      <c r="D44" s="23">
        <f>2361.08+2361.2</f>
        <v>4722.28</v>
      </c>
      <c r="E44" s="14">
        <v>0.08</v>
      </c>
      <c r="F44" s="14">
        <v>0</v>
      </c>
      <c r="G44" s="15">
        <f>D44-E44+F44</f>
        <v>4722.2</v>
      </c>
      <c r="H44" s="32"/>
    </row>
    <row r="45" spans="2:8" ht="12" thickBot="1" x14ac:dyDescent="0.25">
      <c r="B45" s="17" t="s">
        <v>51</v>
      </c>
      <c r="C45" s="31" t="s">
        <v>24</v>
      </c>
      <c r="D45" s="24">
        <f>2750.03+2750.03</f>
        <v>5500.06</v>
      </c>
      <c r="E45" s="17">
        <f>0.03+0.03</f>
        <v>0.06</v>
      </c>
      <c r="F45" s="17">
        <v>0</v>
      </c>
      <c r="G45" s="18">
        <f>D45-E45+F45</f>
        <v>5500</v>
      </c>
      <c r="H45" s="32"/>
    </row>
    <row r="46" spans="2:8" ht="15.75" thickTop="1" x14ac:dyDescent="0.25">
      <c r="C46" s="14"/>
      <c r="D46" s="27">
        <f>SUM(D44:D45)</f>
        <v>10222.34</v>
      </c>
      <c r="E46" s="16">
        <f>SUM(E44:E45)</f>
        <v>0.14000000000000001</v>
      </c>
      <c r="F46" s="16">
        <f>SUM(F44:F45)</f>
        <v>0</v>
      </c>
      <c r="G46" s="16">
        <f>SUM(G44:G45)</f>
        <v>10222.200000000001</v>
      </c>
      <c r="H46" s="6"/>
    </row>
    <row r="47" spans="2:8" ht="15" x14ac:dyDescent="0.25">
      <c r="B47" s="22"/>
      <c r="D47" s="27"/>
      <c r="E47" s="16"/>
      <c r="F47" s="16"/>
      <c r="G47" s="16"/>
      <c r="H47" s="6"/>
    </row>
    <row r="48" spans="2:8" ht="15" x14ac:dyDescent="0.25">
      <c r="B48" s="22"/>
      <c r="D48" s="27"/>
      <c r="E48" s="16"/>
      <c r="F48" s="16"/>
      <c r="G48" s="16"/>
      <c r="H48" s="6"/>
    </row>
    <row r="49" spans="1:14" ht="15" x14ac:dyDescent="0.25">
      <c r="B49" s="22"/>
      <c r="C49" s="28" t="s">
        <v>8</v>
      </c>
      <c r="D49" s="27"/>
      <c r="E49" s="16"/>
      <c r="F49" s="16"/>
      <c r="G49" s="16"/>
      <c r="H49" s="6"/>
    </row>
    <row r="50" spans="1:14" ht="15" x14ac:dyDescent="0.25">
      <c r="B50" s="22"/>
      <c r="C50" s="28" t="s">
        <v>26</v>
      </c>
      <c r="H50" s="6"/>
    </row>
    <row r="51" spans="1:14" ht="15" x14ac:dyDescent="0.25">
      <c r="B51" s="22"/>
      <c r="C51" s="28">
        <v>2018</v>
      </c>
      <c r="H51" s="6"/>
    </row>
    <row r="52" spans="1:14" ht="15" x14ac:dyDescent="0.25">
      <c r="B52" s="22"/>
      <c r="C52" s="28"/>
      <c r="H52" s="6"/>
    </row>
    <row r="53" spans="1:14" ht="15" x14ac:dyDescent="0.25">
      <c r="B53" s="14" t="s">
        <v>27</v>
      </c>
      <c r="C53" s="14"/>
      <c r="H53" s="6"/>
    </row>
    <row r="54" spans="1:14" ht="15" x14ac:dyDescent="0.25">
      <c r="B54" s="14" t="s">
        <v>28</v>
      </c>
      <c r="C54" s="30" t="s">
        <v>25</v>
      </c>
      <c r="D54" s="23">
        <f>4095+4095</f>
        <v>8190</v>
      </c>
      <c r="E54" s="14">
        <f>324.2+324.2</f>
        <v>648.4</v>
      </c>
      <c r="F54" s="14">
        <v>0</v>
      </c>
      <c r="G54" s="15">
        <f>D54-E54+F54</f>
        <v>7541.6</v>
      </c>
      <c r="H54" s="6"/>
    </row>
    <row r="55" spans="1:14" ht="15" x14ac:dyDescent="0.25">
      <c r="B55" s="14" t="s">
        <v>29</v>
      </c>
      <c r="C55" s="30" t="s">
        <v>30</v>
      </c>
      <c r="D55" s="23">
        <f>4300.08+4300.08</f>
        <v>8600.16</v>
      </c>
      <c r="E55" s="14">
        <f>348.68+348.68</f>
        <v>697.36</v>
      </c>
      <c r="F55" s="14">
        <v>0</v>
      </c>
      <c r="G55" s="15">
        <f>D55-E55+F55</f>
        <v>7902.8</v>
      </c>
      <c r="H55" s="6"/>
    </row>
    <row r="56" spans="1:14" ht="15.75" thickBot="1" x14ac:dyDescent="0.3">
      <c r="B56" s="33" t="s">
        <v>55</v>
      </c>
      <c r="C56" s="31" t="s">
        <v>31</v>
      </c>
      <c r="D56" s="24">
        <f>4476.99+4476.99</f>
        <v>8953.98</v>
      </c>
      <c r="E56" s="17">
        <f>376.99+376.99</f>
        <v>753.98</v>
      </c>
      <c r="F56" s="17">
        <v>0</v>
      </c>
      <c r="G56" s="18">
        <f>D56-E56</f>
        <v>8200</v>
      </c>
      <c r="H56" s="6"/>
    </row>
    <row r="57" spans="1:14" ht="15.75" thickTop="1" x14ac:dyDescent="0.25">
      <c r="C57" s="14"/>
      <c r="D57" s="27">
        <f>SUM(D54:D56)</f>
        <v>25744.14</v>
      </c>
      <c r="E57" s="16">
        <f>SUM(E54:E56)</f>
        <v>2099.7399999999998</v>
      </c>
      <c r="F57" s="16">
        <f>SUM(F54:F56)</f>
        <v>0</v>
      </c>
      <c r="G57" s="16">
        <f>SUM(G54:G56)</f>
        <v>23644.400000000001</v>
      </c>
      <c r="H57" s="6"/>
    </row>
    <row r="58" spans="1:14" ht="15" x14ac:dyDescent="0.25">
      <c r="B58" s="22"/>
      <c r="C58" s="29"/>
      <c r="D58" s="23"/>
      <c r="G58" s="15"/>
      <c r="H58" s="6"/>
    </row>
    <row r="59" spans="1:14" x14ac:dyDescent="0.2">
      <c r="B59" s="22"/>
      <c r="C59" s="29"/>
      <c r="D59" s="23"/>
      <c r="G59" s="15"/>
      <c r="H59" s="32"/>
    </row>
    <row r="60" spans="1:14" x14ac:dyDescent="0.2">
      <c r="A60" s="14" t="s">
        <v>7</v>
      </c>
      <c r="B60" s="22"/>
      <c r="C60" s="29"/>
      <c r="D60" s="23"/>
      <c r="G60" s="15"/>
      <c r="H60" s="32"/>
    </row>
    <row r="61" spans="1:14" x14ac:dyDescent="0.2">
      <c r="B61" s="22"/>
      <c r="D61" s="27"/>
      <c r="E61" s="27"/>
      <c r="F61" s="27"/>
      <c r="G61" s="27"/>
      <c r="H61" s="32"/>
    </row>
    <row r="62" spans="1:14" ht="15" x14ac:dyDescent="0.25">
      <c r="A62" s="14" t="s">
        <v>7</v>
      </c>
      <c r="B62" s="22"/>
      <c r="H62" s="6"/>
    </row>
    <row r="63" spans="1:14" ht="15" x14ac:dyDescent="0.25">
      <c r="H63"/>
      <c r="J63" s="22"/>
      <c r="K63" s="27"/>
      <c r="L63" s="16"/>
      <c r="M63" s="16"/>
      <c r="N63" s="16"/>
    </row>
    <row r="64" spans="1:14" ht="15" x14ac:dyDescent="0.25">
      <c r="B64" s="22"/>
      <c r="G64" s="20"/>
      <c r="H64"/>
      <c r="J64" s="22"/>
      <c r="K64" s="22"/>
    </row>
    <row r="65" spans="4:11" ht="15" x14ac:dyDescent="0.25">
      <c r="D65" s="27"/>
      <c r="E65" s="16"/>
      <c r="F65" s="16"/>
      <c r="G65" s="16"/>
      <c r="H65"/>
      <c r="J65" s="22"/>
      <c r="K65" s="22"/>
    </row>
    <row r="66" spans="4:11" ht="15" x14ac:dyDescent="0.25">
      <c r="H66"/>
    </row>
    <row r="67" spans="4:11" ht="15" x14ac:dyDescent="0.25">
      <c r="H6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REMUNERACION MENSUAL 2018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2018-08-23T17:21:59Z</dcterms:modified>
</cp:coreProperties>
</file>